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firstSheet="5" activeTab="12"/>
  </bookViews>
  <sheets>
    <sheet name="1#住院部清单" sheetId="1" r:id="rId1"/>
    <sheet name="1#住院部配置" sheetId="7" r:id="rId2"/>
    <sheet name="2#行政楼清单" sheetId="15" r:id="rId3"/>
    <sheet name="2#行政楼配置" sheetId="16" r:id="rId4"/>
    <sheet name="3#门诊楼清单" sheetId="13" r:id="rId5"/>
    <sheet name="3#门诊楼配置" sheetId="9" r:id="rId6"/>
    <sheet name="4#医技楼清单" sheetId="14" r:id="rId7"/>
    <sheet name="4#医技楼配置" sheetId="10" r:id="rId8"/>
    <sheet name="5#垃圾用房" sheetId="5" r:id="rId9"/>
    <sheet name="5#垃圾用房配置" sheetId="11" r:id="rId10"/>
    <sheet name="6#污水处理用房" sheetId="6" r:id="rId11"/>
    <sheet name="6#污水处理用房配置" sheetId="12" r:id="rId12"/>
    <sheet name="地下I段" sheetId="17" r:id="rId13"/>
    <sheet name="地下I段配置" sheetId="18" r:id="rId14"/>
    <sheet name="地下III段" sheetId="19" r:id="rId15"/>
    <sheet name="地下III段配置" sheetId="20" r:id="rId16"/>
  </sheets>
  <externalReferences>
    <externalReference r:id="rId17"/>
  </externalReferences>
  <definedNames>
    <definedName name="_xlnm._FilterDatabase" localSheetId="3" hidden="1">'2#行政楼配置'!$D$1:$L$150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<sst xmlns="http://schemas.openxmlformats.org/spreadsheetml/2006/main" count="1154" uniqueCount="311">
  <si>
    <t>1#住院部暖通设备清单</t>
  </si>
  <si>
    <t>序号</t>
  </si>
  <si>
    <t>名称</t>
  </si>
  <si>
    <t>规格型号</t>
  </si>
  <si>
    <t>参数</t>
  </si>
  <si>
    <t>单位</t>
  </si>
  <si>
    <t>数量</t>
  </si>
  <si>
    <t>单台制冷功率
（KW)</t>
  </si>
  <si>
    <t>单台制热功率
（KW)</t>
  </si>
  <si>
    <t>最大输入功率（配电功率KW）</t>
  </si>
  <si>
    <t>备注</t>
  </si>
  <si>
    <t>多联室外机</t>
  </si>
  <si>
    <t>GMV-224WL/B</t>
  </si>
  <si>
    <t>制冷量:22.4KW 制热量:25KW</t>
  </si>
  <si>
    <t>台</t>
  </si>
  <si>
    <t>KD-1#-WD-3~4/KD-1#-F4-2</t>
  </si>
  <si>
    <t>GMV-252W/J</t>
  </si>
  <si>
    <t>制冷量:25.2KW 制热量:27KW</t>
  </si>
  <si>
    <t>KD-1#-WD-1~2/KD-1-B1-2</t>
  </si>
  <si>
    <t>GMV-785W/J</t>
  </si>
  <si>
    <t>制冷量:78.5KW 制热量:87.5KW</t>
  </si>
  <si>
    <t>KD-1#-F4-1</t>
  </si>
  <si>
    <t>天花室内机</t>
  </si>
  <si>
    <t>GMV-NDR100T/D</t>
  </si>
  <si>
    <t>制冷量:10.0KW 制热量:11.2KW</t>
  </si>
  <si>
    <t>消控室</t>
  </si>
  <si>
    <t>GMV-NDR125T/D</t>
  </si>
  <si>
    <t>制冷量:12.5KW 制热量:14.0KW</t>
  </si>
  <si>
    <t>多联壁挂室内机</t>
  </si>
  <si>
    <t>GMV-NDR28G/A</t>
  </si>
  <si>
    <t>制冷量:2.8KW 制热量:3.2KW</t>
  </si>
  <si>
    <t>GMV-NDR36G/A</t>
  </si>
  <si>
    <t>制冷量:3.6KW 制热量:4.2KW</t>
  </si>
  <si>
    <t>分体式壁挂室内机</t>
  </si>
  <si>
    <t>35GW</t>
  </si>
  <si>
    <t>制冷量：3.5KW</t>
  </si>
  <si>
    <t>KF-1#-WD-1</t>
  </si>
  <si>
    <t>50GW</t>
  </si>
  <si>
    <t>制冷量：5.0KW</t>
  </si>
  <si>
    <t>KF-1#-WD-2</t>
  </si>
  <si>
    <t>空调设备选型表</t>
  </si>
  <si>
    <t>建筑概况</t>
  </si>
  <si>
    <t>室内机配置</t>
  </si>
  <si>
    <t>室外机配置</t>
  </si>
  <si>
    <t>楼层</t>
  </si>
  <si>
    <t>区域名称</t>
  </si>
  <si>
    <t>编号</t>
  </si>
  <si>
    <t>室内机形式</t>
  </si>
  <si>
    <t>单台制冷容量
（kw）</t>
  </si>
  <si>
    <t>合计制冷容量
（kw）</t>
  </si>
  <si>
    <t>图上编号</t>
  </si>
  <si>
    <t>1#住院部</t>
  </si>
  <si>
    <t>消防控制室</t>
  </si>
  <si>
    <t>SNJ-100</t>
  </si>
  <si>
    <t>KD-1#-F4-1 SWJ-785 制冷量78.5KW</t>
  </si>
  <si>
    <t>消防控制室旁</t>
  </si>
  <si>
    <t>SNJ-125</t>
  </si>
  <si>
    <t>楼顶电梯机房</t>
  </si>
  <si>
    <t>分体挂机</t>
  </si>
  <si>
    <t>挂机室外机</t>
  </si>
  <si>
    <t>1#住院部BF-6层</t>
  </si>
  <si>
    <t>弱电间</t>
  </si>
  <si>
    <t>SNJ28G</t>
  </si>
  <si>
    <t>多联式壁挂室内机</t>
  </si>
  <si>
    <t>KD-1-B1-2
SWJ-252 制冷量25.2KW</t>
  </si>
  <si>
    <t>1#住院部1层</t>
  </si>
  <si>
    <t>SNJ36G</t>
  </si>
  <si>
    <t>1#住院部F7-F15层</t>
  </si>
  <si>
    <t>KD-1#-WD-2 SWJ-252 制冷量25.2KW</t>
  </si>
  <si>
    <t>1#住院部F16-F24层</t>
  </si>
  <si>
    <t>KD-1#-WD-1 SWJ-252 制冷量25.2KW</t>
  </si>
  <si>
    <t>1#住院部F1-F8层</t>
  </si>
  <si>
    <t>KD-1#-F4-2
SWJ-224 制冷量22.4KW</t>
  </si>
  <si>
    <t>1#住院部F9-F16层</t>
  </si>
  <si>
    <t>KD-1#-WD-4 SWJ-224 制冷量22.4KW</t>
  </si>
  <si>
    <t>1#住院部F17-F24层</t>
  </si>
  <si>
    <t>KD-1#-WD-3 SWJ-224 制冷量22.4KW</t>
  </si>
  <si>
    <t>合计</t>
  </si>
  <si>
    <t>2#行政楼暖通设备清单</t>
  </si>
  <si>
    <t>GMV-140WL/Ba</t>
  </si>
  <si>
    <t>制冷量:14.1KW 制热量:16.5KW</t>
  </si>
  <si>
    <t>KD-WD-8</t>
  </si>
  <si>
    <t>GMV-1010W/J</t>
  </si>
  <si>
    <t>制冷量:101KW 制热量:112KW</t>
  </si>
  <si>
    <t>KD-WD-2</t>
  </si>
  <si>
    <t>GMV-504W/J+GMV-680W/J</t>
  </si>
  <si>
    <t>制冷量:118.4KW 制热量:131.5KW</t>
  </si>
  <si>
    <t>14.65+20.16</t>
  </si>
  <si>
    <t>13.31+21.35</t>
  </si>
  <si>
    <t>18.78+26.47</t>
  </si>
  <si>
    <t>KD-WD-5、6</t>
  </si>
  <si>
    <t>GMV-615W/J+GMV-680W/J</t>
  </si>
  <si>
    <t>制冷量:129.5KW 制热量:144KW</t>
  </si>
  <si>
    <t>18.65+20.16</t>
  </si>
  <si>
    <t>17.91+21.35</t>
  </si>
  <si>
    <t>25.8+26.47</t>
  </si>
  <si>
    <t>KD-WD-3</t>
  </si>
  <si>
    <t>GMV-680W/J+GMV-680W/J</t>
  </si>
  <si>
    <t>制冷量:136KW 制热量:150KW</t>
  </si>
  <si>
    <t>KD-WD-4、7</t>
  </si>
  <si>
    <t>GMV-680W/J+GMV-952W/J</t>
  </si>
  <si>
    <t>制冷量:163.2KW 制热量:181KW</t>
  </si>
  <si>
    <t>20.16+25.27</t>
  </si>
  <si>
    <t>21.35+25.85</t>
  </si>
  <si>
    <t>26.47+39.5</t>
  </si>
  <si>
    <t>KD-WD-1</t>
  </si>
  <si>
    <t>壁挂式多联室内机</t>
  </si>
  <si>
    <t>风管式多联室内机</t>
  </si>
  <si>
    <t>GMV-NDR25P/B1</t>
  </si>
  <si>
    <t>制冷量:2.5KW 制热量:2.8KW</t>
  </si>
  <si>
    <t>GMV-NDR36P/B1</t>
  </si>
  <si>
    <t>制冷量:3.6KW 制热量:4.0KW</t>
  </si>
  <si>
    <t>GMV-NDR45P/B1</t>
  </si>
  <si>
    <t>制冷量:4.5KW 制热量:5.0KW</t>
  </si>
  <si>
    <t>GMV-NDR50P/B1</t>
  </si>
  <si>
    <t>制冷量:5.0KW 制热量:5.6KW</t>
  </si>
  <si>
    <t>GMV-NDR56P/B1</t>
  </si>
  <si>
    <t>制冷量:5.6KW 制热量:6.3KW</t>
  </si>
  <si>
    <t>GMV-NDR63P/B1</t>
  </si>
  <si>
    <t>制冷量:6.3KW 制热量:7.1KW</t>
  </si>
  <si>
    <t>GMV-NDR71P/B1</t>
  </si>
  <si>
    <t>制冷量:7.1KW 制热量:8.0KW</t>
  </si>
  <si>
    <t>GMV-NDR80PM/A1</t>
  </si>
  <si>
    <t>制冷量:8.0KW 制热量:9.0KW</t>
  </si>
  <si>
    <t>GMV-NDR90PM/A1</t>
  </si>
  <si>
    <t>制冷量:9.0KW 制热量:10.0KW</t>
  </si>
  <si>
    <t>GMV-NDR100PM/A1</t>
  </si>
  <si>
    <t>GMV-NDR112PM/A1</t>
  </si>
  <si>
    <t>制冷量:11.2KW 制热量:12.5KW</t>
  </si>
  <si>
    <t>空调
面积
（m2）</t>
  </si>
  <si>
    <t>2#行政楼1-5层</t>
  </si>
  <si>
    <t>弱电井</t>
  </si>
  <si>
    <t xml:space="preserve">SNJ28G </t>
  </si>
  <si>
    <t>KD-WD-8
制冷量14.1KW</t>
  </si>
  <si>
    <t>2#行政楼一层</t>
  </si>
  <si>
    <t>管理室</t>
  </si>
  <si>
    <t>SNJ-36</t>
  </si>
  <si>
    <t>KD-WD-1
制冷量163KW</t>
  </si>
  <si>
    <t>行政办公门厅</t>
  </si>
  <si>
    <t>SNJ-90</t>
  </si>
  <si>
    <t>SNJ-80</t>
  </si>
  <si>
    <t>15人办公室</t>
  </si>
  <si>
    <t>值班用房门厅</t>
  </si>
  <si>
    <t>食堂</t>
  </si>
  <si>
    <t>SNJ-112</t>
  </si>
  <si>
    <t>KD-WD-2
制冷量101KW</t>
  </si>
  <si>
    <t>休息室</t>
  </si>
  <si>
    <t>包间</t>
  </si>
  <si>
    <t>SNJ-56</t>
  </si>
  <si>
    <t>2#行政楼二层</t>
  </si>
  <si>
    <t>电梯厅</t>
  </si>
  <si>
    <t>SNJ-45</t>
  </si>
  <si>
    <t>KD-WD-3
制冷量129.5KW</t>
  </si>
  <si>
    <t>中会议厅</t>
  </si>
  <si>
    <t>过厅</t>
  </si>
  <si>
    <t>单人办公1</t>
  </si>
  <si>
    <t>单人办公2</t>
  </si>
  <si>
    <t>单人办公3</t>
  </si>
  <si>
    <t>单人办公4</t>
  </si>
  <si>
    <t>单人办公5</t>
  </si>
  <si>
    <t>单人办公6</t>
  </si>
  <si>
    <t>单人办公7</t>
  </si>
  <si>
    <t>单人办公8</t>
  </si>
  <si>
    <t>单人办公9</t>
  </si>
  <si>
    <t>SNJ-50</t>
  </si>
  <si>
    <t>单人办公10</t>
  </si>
  <si>
    <t>会议服务间</t>
  </si>
  <si>
    <t>库房</t>
  </si>
  <si>
    <t>1人办公室1</t>
  </si>
  <si>
    <t>1人办公室2</t>
  </si>
  <si>
    <t>6人办公室1</t>
  </si>
  <si>
    <t>6人办公室2</t>
  </si>
  <si>
    <t>6人办公室3</t>
  </si>
  <si>
    <t>6人办公室4</t>
  </si>
  <si>
    <t>2#行政楼三层</t>
  </si>
  <si>
    <t>值班用房1</t>
  </si>
  <si>
    <t>KD-WD-4
制冷量136KW</t>
  </si>
  <si>
    <t>值班用房2</t>
  </si>
  <si>
    <t>值班用房3</t>
  </si>
  <si>
    <t>值班用房4</t>
  </si>
  <si>
    <t>值班用房5</t>
  </si>
  <si>
    <t>值班用房6</t>
  </si>
  <si>
    <t>值班用房7</t>
  </si>
  <si>
    <t>值班用房8</t>
  </si>
  <si>
    <t>值班用房9</t>
  </si>
  <si>
    <t>值班用房10</t>
  </si>
  <si>
    <t>值班用房11</t>
  </si>
  <si>
    <t>值班用房12</t>
  </si>
  <si>
    <t>值班用房13</t>
  </si>
  <si>
    <t>SNJ-71</t>
  </si>
  <si>
    <t>洗衣房</t>
  </si>
  <si>
    <t>SNJ-25</t>
  </si>
  <si>
    <t>值班用房14</t>
  </si>
  <si>
    <t>二层走廊上空</t>
  </si>
  <si>
    <t>KD-WD-5
制冷量1184KW</t>
  </si>
  <si>
    <t>二层大会议室上空</t>
  </si>
  <si>
    <t>声光控制室</t>
  </si>
  <si>
    <t>15人小会议室</t>
  </si>
  <si>
    <t>SNJ-63</t>
  </si>
  <si>
    <t>20人小会议室</t>
  </si>
  <si>
    <t>2#行政楼四层</t>
  </si>
  <si>
    <t>KD-WD-6
制冷量118.4KW</t>
  </si>
  <si>
    <t>2#行政楼五层</t>
  </si>
  <si>
    <t>KD-WD-7
制冷量136KW</t>
  </si>
  <si>
    <t>3#门诊楼暖通设备清单</t>
  </si>
  <si>
    <t>GMV-180WL/Ba</t>
  </si>
  <si>
    <t>制冷量:18KW 制热量:20KW</t>
  </si>
  <si>
    <t>3#门诊楼空调设备选型表</t>
  </si>
  <si>
    <t>单位制冷容量
（w/m2）</t>
  </si>
  <si>
    <t>系统连接率</t>
  </si>
  <si>
    <t>3#门诊楼3F</t>
  </si>
  <si>
    <t>UPS</t>
  </si>
  <si>
    <t>KF-1</t>
  </si>
  <si>
    <t>KD-3#-1
制冷量18KW</t>
  </si>
  <si>
    <t>外机14kw增大至18kw</t>
  </si>
  <si>
    <t>3#门诊楼1F-机房层</t>
  </si>
  <si>
    <t>强弱电（1-5）</t>
  </si>
  <si>
    <t>SNJ-28</t>
  </si>
  <si>
    <t>新增3Fups间内机</t>
  </si>
  <si>
    <t>3#门诊楼1F-4F</t>
  </si>
  <si>
    <t>弱电间（1-4）</t>
  </si>
  <si>
    <t>KD-3#-2
制冷量14.1KW</t>
  </si>
  <si>
    <t>3#门诊楼1F</t>
  </si>
  <si>
    <t>KD-3#-3
制冷量18KW</t>
  </si>
  <si>
    <t>弱电间（1-5）</t>
  </si>
  <si>
    <t>新增1Fups间内机</t>
  </si>
  <si>
    <t>KD-3#-4
制冷量14.1KW</t>
  </si>
  <si>
    <t>KD-3#-5
制冷量14.1KW</t>
  </si>
  <si>
    <t>KD-3#-6
制冷量14.1KW</t>
  </si>
  <si>
    <t>4#医技楼暖通设备清单</t>
  </si>
  <si>
    <t>DLJ-4#-WD-1-2</t>
  </si>
  <si>
    <t>DLJ-4#-WD-3-4</t>
  </si>
  <si>
    <t>4#医技楼1F-4F</t>
  </si>
  <si>
    <t>强弱电（1-4）</t>
  </si>
  <si>
    <t>壁挂式室内机</t>
  </si>
  <si>
    <t>DLJ-4#-WD-1
制冷量28KW</t>
  </si>
  <si>
    <t>DLJ-4#-WD-2
制冷量28KW</t>
  </si>
  <si>
    <t>4#医技楼1F-机房层</t>
  </si>
  <si>
    <t>DLJ-4#-WD-3
制冷量28KW</t>
  </si>
  <si>
    <t>DLJ-4#-WD-4
制冷量28KW</t>
  </si>
  <si>
    <t>5#垃圾用房暖通设备清单</t>
  </si>
  <si>
    <t>单台配电功率
（KW)</t>
  </si>
  <si>
    <t>壁挂式分体空调</t>
  </si>
  <si>
    <t>KFR-26GW</t>
  </si>
  <si>
    <t>KRF-26GW
制冷量 2.6kW
制热量 3.5kW
电功率 0.75kw(220V)
噪音  35/39dB(A)
APF≥4.50</t>
  </si>
  <si>
    <t>KF-5#-F1-1</t>
  </si>
  <si>
    <t>5#垃圾用房</t>
  </si>
  <si>
    <t>办公室</t>
  </si>
  <si>
    <t>挂机</t>
  </si>
  <si>
    <t>6#污水处理用房暖通工程量清单</t>
  </si>
  <si>
    <t>KF-6#-F1-1</t>
  </si>
  <si>
    <t>6#污水处理用房</t>
  </si>
  <si>
    <t>电控设备间</t>
  </si>
  <si>
    <t>值班室</t>
  </si>
  <si>
    <t>地下室Ⅰ段暖通设备清单</t>
  </si>
  <si>
    <t>多联式室外机</t>
  </si>
  <si>
    <t>GMV-400W/J</t>
  </si>
  <si>
    <t>制冷量:40KW 制热量:45KW</t>
  </si>
  <si>
    <t>KD-I-B1-1（3#配电房）</t>
  </si>
  <si>
    <t>分体空调</t>
  </si>
  <si>
    <t>KF-26GW</t>
  </si>
  <si>
    <t>制冷量:2.6KW</t>
  </si>
  <si>
    <t>KF-I-B1-1</t>
  </si>
  <si>
    <t>KFR-35GW</t>
  </si>
  <si>
    <t>制冷量:3.5KW</t>
  </si>
  <si>
    <t>KF-I-B1-2</t>
  </si>
  <si>
    <t>7#楼地下室Ⅰ段</t>
  </si>
  <si>
    <t>弱电间1</t>
  </si>
  <si>
    <t>弱电间2</t>
  </si>
  <si>
    <t>弱电间3</t>
  </si>
  <si>
    <t>弱电间4</t>
  </si>
  <si>
    <t>弱电间5</t>
  </si>
  <si>
    <t>弱电间6</t>
  </si>
  <si>
    <t>办公室（5人）</t>
  </si>
  <si>
    <t>KF-35GW</t>
  </si>
  <si>
    <t>值班室（2人）</t>
  </si>
  <si>
    <t>营养师办公（6人）</t>
  </si>
  <si>
    <t>遗体告别（10人）</t>
  </si>
  <si>
    <t>3#变电房</t>
  </si>
  <si>
    <t>GMV-NDR100PM/A</t>
  </si>
  <si>
    <t>多联式风管室内机</t>
  </si>
  <si>
    <t>SWJ-140
制冷量 40KW</t>
  </si>
  <si>
    <t>KD-I-B1-2
SWJ-100
制冷量 28KW</t>
  </si>
  <si>
    <t>GMV-280W/J</t>
  </si>
  <si>
    <t>地下室II段暖通设备清单</t>
  </si>
  <si>
    <t>最大输入功率
（配电功率KW）</t>
  </si>
  <si>
    <t>制冷量:28.0KW 制热量:31.5KW</t>
  </si>
  <si>
    <t>KD-Ⅱ-WD-3</t>
  </si>
  <si>
    <t>制冷量:40.0KW 制热量:45.0KW</t>
  </si>
  <si>
    <t>KD-Ⅱ-WD-1</t>
  </si>
  <si>
    <t>GMV-1100W/J</t>
  </si>
  <si>
    <t>制冷量:110KW 制热量:123.5KW</t>
  </si>
  <si>
    <t>KD-Ⅱ-WD-2</t>
  </si>
  <si>
    <t>GMV-NDR140PM/A1</t>
  </si>
  <si>
    <t>制冷量:14.0KW 制热量:16.0KW</t>
  </si>
  <si>
    <t>KF-F1-1</t>
  </si>
  <si>
    <t>KF-72LW</t>
  </si>
  <si>
    <t>制冷量:7.2KW</t>
  </si>
  <si>
    <t>KF-F1-2</t>
  </si>
  <si>
    <t>地下室II段</t>
  </si>
  <si>
    <t>弱电间/控制室</t>
  </si>
  <si>
    <t>柜机</t>
  </si>
  <si>
    <t>1#变配电室</t>
  </si>
  <si>
    <t>DLNJ-140G</t>
  </si>
  <si>
    <t>GMV-NDR140PM/A</t>
  </si>
  <si>
    <t>多联机</t>
  </si>
  <si>
    <t>KD-Ⅱ-WD-2
制冷量：110</t>
  </si>
  <si>
    <t>2#变配电室</t>
  </si>
  <si>
    <t>KD-Ⅱ-WD-1
制冷量：40</t>
  </si>
  <si>
    <t>弱电机房</t>
  </si>
  <si>
    <t>KD-Ⅱ-WD-3
制冷量：28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</si>
</sst>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_);[Red]\(0.0\)"/>
    <numFmt numFmtId="179" formatCode="0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Arial"/>
      <charset val="0"/>
    </font>
    <font>
      <b/>
      <sz val="11"/>
      <name val="宋体"/>
      <charset val="0"/>
    </font>
    <font>
      <b/>
      <sz val="1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/>
  </cellStyleXfs>
  <cellXfs count="130">
    <xf numFmtId="0" fontId="0" fillId="0" borderId="0" xfId="0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38" fontId="2" fillId="0" borderId="1" xfId="49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0" fontId="2" fillId="3" borderId="1" xfId="49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38" fontId="2" fillId="3" borderId="1" xfId="49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/>
    </xf>
    <xf numFmtId="179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9" fontId="1" fillId="4" borderId="1" xfId="0" applyNumberFormat="1" applyFont="1" applyFill="1" applyBorder="1" applyAlignment="1">
      <alignment horizontal="center" vertical="center"/>
    </xf>
    <xf numFmtId="178" fontId="1" fillId="4" borderId="1" xfId="0" applyNumberFormat="1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176" fontId="0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38" fontId="2" fillId="0" borderId="1" xfId="49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38" fontId="8" fillId="0" borderId="1" xfId="49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9" fontId="1" fillId="0" borderId="1" xfId="3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/>
    </xf>
    <xf numFmtId="9" fontId="2" fillId="0" borderId="3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0" fontId="2" fillId="0" borderId="6" xfId="49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78;&#20255;\&#25253;&#20215;&#27169;&#26495;\&#31354;&#35843;&#26032;&#39118;\&#24037;&#35013;&#25253;&#20215;\&#22810;&#32852;&#26426;&#31354;&#35843;&#37197;&#32622;&#34920;&#25253;&#20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置"/>
      <sheetName val="配置 (2)"/>
      <sheetName val="配置 (3)"/>
      <sheetName val="配置  "/>
      <sheetName val="空调报价表"/>
      <sheetName val="Sheet1"/>
      <sheetName val="空调报价表 (3)"/>
      <sheetName val="空调报价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 t="str">
            <v>GMV-252W/J</v>
          </cell>
          <cell r="C2" t="str">
            <v>全直流变频多联外机</v>
          </cell>
          <cell r="D2">
            <v>32920</v>
          </cell>
        </row>
        <row r="3">
          <cell r="B3" t="str">
            <v>GMV-280W/J</v>
          </cell>
          <cell r="C3" t="str">
            <v>全直流变频多联外机</v>
          </cell>
          <cell r="D3">
            <v>33370</v>
          </cell>
        </row>
        <row r="4">
          <cell r="B4" t="str">
            <v>GMV-335W/J</v>
          </cell>
          <cell r="C4" t="str">
            <v>全直流变频多联外机</v>
          </cell>
          <cell r="D4">
            <v>33730</v>
          </cell>
        </row>
        <row r="5">
          <cell r="B5" t="str">
            <v>GMV-400W/J</v>
          </cell>
          <cell r="C5" t="str">
            <v>全直流变频多联外机</v>
          </cell>
          <cell r="D5">
            <v>42800</v>
          </cell>
        </row>
        <row r="6">
          <cell r="B6" t="str">
            <v>GMV-450W/J</v>
          </cell>
          <cell r="C6" t="str">
            <v>全直流变频多联外机</v>
          </cell>
          <cell r="D6">
            <v>43300</v>
          </cell>
        </row>
        <row r="7">
          <cell r="B7" t="str">
            <v>GMV-504W/J</v>
          </cell>
          <cell r="C7" t="str">
            <v>全直流变频多联外机</v>
          </cell>
          <cell r="D7">
            <v>46400</v>
          </cell>
        </row>
        <row r="8">
          <cell r="B8" t="str">
            <v>GMV-560W/J</v>
          </cell>
          <cell r="C8" t="str">
            <v>全直流变频多联外机</v>
          </cell>
          <cell r="D8">
            <v>53000</v>
          </cell>
        </row>
        <row r="9">
          <cell r="B9" t="str">
            <v>GMV-615W/J</v>
          </cell>
          <cell r="C9" t="str">
            <v>全直流变频多联外机</v>
          </cell>
          <cell r="D9">
            <v>53700</v>
          </cell>
        </row>
        <row r="10">
          <cell r="B10" t="str">
            <v>GMV-680W/J</v>
          </cell>
          <cell r="C10" t="str">
            <v>全直流变频多联外机</v>
          </cell>
          <cell r="D10">
            <v>56700</v>
          </cell>
        </row>
        <row r="11">
          <cell r="B11" t="str">
            <v>GMV-730W/J</v>
          </cell>
          <cell r="C11" t="str">
            <v>全直流变频多联外机</v>
          </cell>
          <cell r="D11">
            <v>74900</v>
          </cell>
        </row>
        <row r="12">
          <cell r="B12" t="str">
            <v>GMV-785W/J</v>
          </cell>
          <cell r="C12" t="str">
            <v>全直流变频多联外机</v>
          </cell>
          <cell r="D12">
            <v>75100</v>
          </cell>
        </row>
        <row r="13">
          <cell r="B13" t="str">
            <v>GMV-850W/J</v>
          </cell>
          <cell r="C13" t="str">
            <v>全直流变频多联外机</v>
          </cell>
          <cell r="D13">
            <v>80274</v>
          </cell>
        </row>
        <row r="14">
          <cell r="B14" t="str">
            <v>GMV-900W/J</v>
          </cell>
          <cell r="C14" t="str">
            <v>全直流变频多联外机</v>
          </cell>
          <cell r="D14">
            <v>81147</v>
          </cell>
        </row>
        <row r="15">
          <cell r="B15" t="str">
            <v>GMV-952W/J</v>
          </cell>
          <cell r="C15" t="str">
            <v>全直流变频多联外机</v>
          </cell>
          <cell r="D15">
            <v>84936</v>
          </cell>
        </row>
        <row r="16">
          <cell r="B16" t="str">
            <v>GMV-1010W/J</v>
          </cell>
          <cell r="C16" t="str">
            <v>全直流变频多联外机</v>
          </cell>
          <cell r="D16">
            <v>85768</v>
          </cell>
        </row>
        <row r="17">
          <cell r="B17" t="str">
            <v>GMV-1065W/J</v>
          </cell>
          <cell r="C17" t="str">
            <v>全直流变频多联外机</v>
          </cell>
          <cell r="D17">
            <v>93884</v>
          </cell>
        </row>
        <row r="18">
          <cell r="B18" t="str">
            <v>GMV-1100W/J</v>
          </cell>
          <cell r="C18" t="str">
            <v>全直流变频多联外机</v>
          </cell>
          <cell r="D18">
            <v>94600</v>
          </cell>
        </row>
        <row r="19">
          <cell r="B19" t="str">
            <v>GMV-NDR22P/B1</v>
          </cell>
          <cell r="C19" t="str">
            <v>多联式风管室内机</v>
          </cell>
          <cell r="D19">
            <v>2242</v>
          </cell>
          <cell r="E19">
            <v>2.2</v>
          </cell>
        </row>
        <row r="20">
          <cell r="B20" t="str">
            <v>GMV-NDR25P/B1</v>
          </cell>
          <cell r="C20" t="str">
            <v>多联式风管室内机</v>
          </cell>
          <cell r="D20">
            <v>2263</v>
          </cell>
          <cell r="E20">
            <v>2.5</v>
          </cell>
        </row>
        <row r="21">
          <cell r="B21" t="str">
            <v>GMV-NDR28P/B1</v>
          </cell>
          <cell r="C21" t="str">
            <v>多联式风管室内机</v>
          </cell>
          <cell r="D21">
            <v>2295</v>
          </cell>
          <cell r="E21">
            <v>2.8</v>
          </cell>
        </row>
        <row r="22">
          <cell r="B22" t="str">
            <v>GMV-NDR32P/B1</v>
          </cell>
          <cell r="C22" t="str">
            <v>多联式风管室内机</v>
          </cell>
          <cell r="D22">
            <v>2400</v>
          </cell>
          <cell r="E22">
            <v>3.2</v>
          </cell>
        </row>
        <row r="23">
          <cell r="B23" t="str">
            <v>GMV-NDR36P/B1</v>
          </cell>
          <cell r="C23" t="str">
            <v>多联式风管室内机</v>
          </cell>
          <cell r="D23">
            <v>2473</v>
          </cell>
          <cell r="E23">
            <v>3.6</v>
          </cell>
        </row>
        <row r="24">
          <cell r="B24" t="str">
            <v>GMV-NDR40P/B1</v>
          </cell>
          <cell r="C24" t="str">
            <v>多联式风管室内机</v>
          </cell>
          <cell r="D24">
            <v>2578</v>
          </cell>
          <cell r="E24">
            <v>4</v>
          </cell>
        </row>
        <row r="25">
          <cell r="B25" t="str">
            <v>GMV-NDR45P/B1</v>
          </cell>
          <cell r="C25" t="str">
            <v>多联式风管室内机</v>
          </cell>
          <cell r="D25">
            <v>2621</v>
          </cell>
          <cell r="E25">
            <v>4.5</v>
          </cell>
        </row>
        <row r="26">
          <cell r="B26" t="str">
            <v>GMV-NDR50P/B1</v>
          </cell>
          <cell r="C26" t="str">
            <v>多联式风管室内机</v>
          </cell>
          <cell r="D26">
            <v>2705</v>
          </cell>
          <cell r="E26">
            <v>5</v>
          </cell>
        </row>
        <row r="27">
          <cell r="B27" t="str">
            <v>GMV-NDR56P/B1</v>
          </cell>
          <cell r="C27" t="str">
            <v>多联式风管室内机</v>
          </cell>
          <cell r="D27">
            <v>3063</v>
          </cell>
          <cell r="E27">
            <v>5.6</v>
          </cell>
        </row>
        <row r="28">
          <cell r="B28" t="str">
            <v>GMV-NDR63P/B1</v>
          </cell>
          <cell r="C28" t="str">
            <v>多联式风管室内机</v>
          </cell>
          <cell r="D28">
            <v>3190</v>
          </cell>
          <cell r="E28">
            <v>6.3</v>
          </cell>
        </row>
        <row r="29">
          <cell r="B29" t="str">
            <v>GMV-NDR71P/B1</v>
          </cell>
          <cell r="C29" t="str">
            <v>多联式风管室内机</v>
          </cell>
          <cell r="D29">
            <v>3348</v>
          </cell>
          <cell r="E29">
            <v>7.1</v>
          </cell>
        </row>
        <row r="30">
          <cell r="B30" t="str">
            <v>GMV-NDR80PM/A1</v>
          </cell>
          <cell r="C30" t="str">
            <v>多联式风管室内机</v>
          </cell>
          <cell r="D30">
            <v>3569</v>
          </cell>
          <cell r="E30">
            <v>8</v>
          </cell>
        </row>
        <row r="31">
          <cell r="B31" t="str">
            <v>GMV-NDR90PM/A1</v>
          </cell>
          <cell r="C31" t="str">
            <v>多联式风管室内机</v>
          </cell>
          <cell r="D31">
            <v>4316</v>
          </cell>
          <cell r="E31">
            <v>9</v>
          </cell>
        </row>
        <row r="32">
          <cell r="B32" t="str">
            <v>GMV-NDR100PM/A1</v>
          </cell>
          <cell r="C32" t="str">
            <v>多联式风管室内机</v>
          </cell>
          <cell r="D32">
            <v>4368</v>
          </cell>
          <cell r="E32">
            <v>10</v>
          </cell>
        </row>
        <row r="33">
          <cell r="B33" t="str">
            <v>GMV-NDR112PM/A1</v>
          </cell>
          <cell r="C33" t="str">
            <v>多联式风管室内机</v>
          </cell>
          <cell r="D33">
            <v>4442</v>
          </cell>
          <cell r="E33">
            <v>11.2</v>
          </cell>
        </row>
        <row r="34">
          <cell r="B34" t="str">
            <v>GMV-NDR125PM/A1</v>
          </cell>
          <cell r="C34" t="str">
            <v>多联式风管室内机</v>
          </cell>
          <cell r="D34">
            <v>4705</v>
          </cell>
          <cell r="E34">
            <v>12.5</v>
          </cell>
        </row>
        <row r="35">
          <cell r="B35" t="str">
            <v>GMV-NDR140PM/A1</v>
          </cell>
          <cell r="C35" t="str">
            <v>多联式风管室内机</v>
          </cell>
          <cell r="D35">
            <v>4989</v>
          </cell>
          <cell r="E35">
            <v>14</v>
          </cell>
        </row>
        <row r="36">
          <cell r="B36" t="str">
            <v>GMV-NDR22T/D</v>
          </cell>
          <cell r="C36" t="str">
            <v>多联式天井室内机</v>
          </cell>
          <cell r="D36">
            <v>3716</v>
          </cell>
          <cell r="E36">
            <v>2.2</v>
          </cell>
        </row>
        <row r="37">
          <cell r="B37" t="str">
            <v>GMV-NDR28T/D</v>
          </cell>
          <cell r="C37" t="str">
            <v>多联式天井室内机</v>
          </cell>
          <cell r="D37">
            <v>3790</v>
          </cell>
          <cell r="E37">
            <v>2.8</v>
          </cell>
        </row>
        <row r="38">
          <cell r="B38" t="str">
            <v>GMV-NDR36T/D</v>
          </cell>
          <cell r="C38" t="str">
            <v>多联式天井室内机</v>
          </cell>
          <cell r="D38">
            <v>3843</v>
          </cell>
          <cell r="E38">
            <v>3.6</v>
          </cell>
        </row>
        <row r="39">
          <cell r="B39" t="str">
            <v>GMV-NDR45T/D</v>
          </cell>
          <cell r="C39" t="str">
            <v>多联式天井室内机</v>
          </cell>
          <cell r="D39">
            <v>3874</v>
          </cell>
          <cell r="E39">
            <v>4.5</v>
          </cell>
        </row>
        <row r="40">
          <cell r="B40" t="str">
            <v>GMV-NDR50T/D</v>
          </cell>
          <cell r="C40" t="str">
            <v>多联式天井室内机</v>
          </cell>
          <cell r="D40">
            <v>3950</v>
          </cell>
          <cell r="E40">
            <v>5</v>
          </cell>
        </row>
        <row r="41">
          <cell r="B41" t="str">
            <v>GMV-NDR56T/D</v>
          </cell>
          <cell r="C41" t="str">
            <v>多联式天井室内机</v>
          </cell>
          <cell r="D41">
            <v>4138</v>
          </cell>
          <cell r="E41">
            <v>5.6</v>
          </cell>
        </row>
        <row r="42">
          <cell r="B42" t="str">
            <v>GMV-NDR63T/D</v>
          </cell>
          <cell r="C42" t="str">
            <v>多联式天井室内机</v>
          </cell>
          <cell r="D42">
            <v>4274</v>
          </cell>
          <cell r="E42">
            <v>6.3</v>
          </cell>
        </row>
        <row r="43">
          <cell r="B43" t="str">
            <v>GMV-NDR71T/D</v>
          </cell>
          <cell r="C43" t="str">
            <v>多联式天井室内机</v>
          </cell>
          <cell r="D43">
            <v>4548</v>
          </cell>
          <cell r="E43">
            <v>7.1</v>
          </cell>
        </row>
        <row r="44">
          <cell r="B44" t="str">
            <v>GMV-NDR80T/D</v>
          </cell>
          <cell r="C44" t="str">
            <v>多联式天井室内机</v>
          </cell>
          <cell r="D44">
            <v>4737</v>
          </cell>
          <cell r="E44">
            <v>8</v>
          </cell>
        </row>
        <row r="45">
          <cell r="B45" t="str">
            <v>GMV-NDR90T/D</v>
          </cell>
          <cell r="C45" t="str">
            <v>多联式天井室内机</v>
          </cell>
          <cell r="D45">
            <v>4930</v>
          </cell>
          <cell r="E45">
            <v>9</v>
          </cell>
        </row>
        <row r="46">
          <cell r="B46" t="str">
            <v>GMV-NDR100T/D</v>
          </cell>
          <cell r="C46" t="str">
            <v>多联式天井室内机</v>
          </cell>
          <cell r="D46">
            <v>5158</v>
          </cell>
          <cell r="E46">
            <v>10</v>
          </cell>
        </row>
        <row r="47">
          <cell r="B47" t="str">
            <v>GMV-NDR112T/D</v>
          </cell>
          <cell r="C47" t="str">
            <v>多联式天井室内机</v>
          </cell>
          <cell r="D47">
            <v>5190</v>
          </cell>
          <cell r="E47">
            <v>11.2</v>
          </cell>
        </row>
        <row r="48">
          <cell r="B48" t="str">
            <v>GMV-NDR125T/D</v>
          </cell>
          <cell r="C48" t="str">
            <v>多联式天井室内机</v>
          </cell>
          <cell r="D48">
            <v>5243</v>
          </cell>
          <cell r="E48">
            <v>12.5</v>
          </cell>
        </row>
        <row r="49">
          <cell r="B49" t="str">
            <v>GMV-NDR140T/D</v>
          </cell>
          <cell r="C49" t="str">
            <v>多联式天井室内机</v>
          </cell>
          <cell r="D49">
            <v>5530</v>
          </cell>
          <cell r="E49">
            <v>14</v>
          </cell>
        </row>
        <row r="50">
          <cell r="B50" t="str">
            <v>GMV-NDR160T/A</v>
          </cell>
          <cell r="C50" t="str">
            <v>多联式天井室内机</v>
          </cell>
          <cell r="D50">
            <v>6500</v>
          </cell>
          <cell r="E50">
            <v>16</v>
          </cell>
        </row>
        <row r="52">
          <cell r="B52" t="str">
            <v>GMV-250WL/L</v>
          </cell>
          <cell r="C52" t="str">
            <v>多联机外机</v>
          </cell>
          <cell r="D52">
            <v>15765</v>
          </cell>
        </row>
        <row r="53">
          <cell r="B53" t="str">
            <v>GMV-ND120PM/LS</v>
          </cell>
          <cell r="C53" t="str">
            <v>多联式风管室内机</v>
          </cell>
          <cell r="D53">
            <v>3789</v>
          </cell>
          <cell r="E53">
            <v>12</v>
          </cell>
        </row>
        <row r="54">
          <cell r="B54" t="str">
            <v>GMV-NDR120T/L</v>
          </cell>
          <cell r="C54" t="str">
            <v>多联式天井室内机</v>
          </cell>
          <cell r="D54">
            <v>4330</v>
          </cell>
          <cell r="E54">
            <v>12</v>
          </cell>
        </row>
        <row r="56">
          <cell r="B56" t="str">
            <v>FGR3.5Pd/KaNh-N3 </v>
          </cell>
          <cell r="C56" t="str">
            <v>一拖一风管机</v>
          </cell>
          <cell r="D56">
            <v>3240</v>
          </cell>
          <cell r="E56">
            <v>3.5</v>
          </cell>
        </row>
        <row r="57">
          <cell r="B57" t="str">
            <v>FGR5Pd/KaNh-N3</v>
          </cell>
          <cell r="C57" t="str">
            <v>一拖一风管机</v>
          </cell>
          <cell r="D57">
            <v>4265</v>
          </cell>
          <cell r="E57">
            <v>5</v>
          </cell>
        </row>
        <row r="58">
          <cell r="B58" t="str">
            <v> FGR7.2Pd/KaNh-N3</v>
          </cell>
          <cell r="C58" t="str">
            <v>一拖一风管机</v>
          </cell>
          <cell r="D58">
            <v>5300</v>
          </cell>
          <cell r="E58">
            <v>7.2</v>
          </cell>
        </row>
        <row r="59">
          <cell r="B59" t="str">
            <v>FGR10/FNh-N3</v>
          </cell>
          <cell r="C59" t="str">
            <v>一拖一风管机</v>
          </cell>
          <cell r="D59">
            <v>8285</v>
          </cell>
          <cell r="E59">
            <v>10</v>
          </cell>
        </row>
        <row r="60">
          <cell r="B60" t="str">
            <v>FGR12/FNh-N3</v>
          </cell>
          <cell r="C60" t="str">
            <v>一拖一风管机</v>
          </cell>
          <cell r="D60">
            <v>8874</v>
          </cell>
          <cell r="E60">
            <v>12</v>
          </cell>
        </row>
        <row r="61">
          <cell r="B61" t="str">
            <v>FGR14/FNh-N3</v>
          </cell>
          <cell r="C61" t="str">
            <v>一拖一风管机</v>
          </cell>
          <cell r="D61">
            <v>9758</v>
          </cell>
          <cell r="E61">
            <v>14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"/>
  <sheetViews>
    <sheetView workbookViewId="0">
      <selection activeCell="G14" sqref="G14"/>
    </sheetView>
  </sheetViews>
  <sheetFormatPr defaultColWidth="8.725" defaultRowHeight="25" customHeight="1"/>
  <cols>
    <col min="1" max="1" width="6.625" style="68" customWidth="1"/>
    <col min="2" max="2" width="21.875" style="26" customWidth="1"/>
    <col min="3" max="3" width="13.625" style="26" customWidth="1"/>
    <col min="4" max="4" width="29.625" style="26" customWidth="1"/>
    <col min="5" max="5" width="6.625" style="26" customWidth="1"/>
    <col min="6" max="6" width="12.25" style="26" customWidth="1"/>
    <col min="7" max="7" width="20.9" style="26" customWidth="1"/>
    <col min="8" max="8" width="17" style="26" customWidth="1"/>
    <col min="9" max="9" width="18.375" style="26" customWidth="1"/>
    <col min="10" max="10" width="31.25" style="26" customWidth="1"/>
    <col min="11" max="16384" width="8.725" style="26"/>
  </cols>
  <sheetData>
    <row r="1" ht="39" customHeight="1" spans="1:10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ht="50" customHeight="1" spans="1:10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1" t="s">
        <v>7</v>
      </c>
      <c r="H2" s="31" t="s">
        <v>8</v>
      </c>
      <c r="I2" s="31" t="s">
        <v>9</v>
      </c>
      <c r="J2" s="29" t="s">
        <v>10</v>
      </c>
    </row>
    <row r="3" customHeight="1" spans="1:10">
      <c r="A3" s="30"/>
      <c r="B3" s="32" t="s">
        <v>11</v>
      </c>
      <c r="C3" s="32" t="s">
        <v>12</v>
      </c>
      <c r="D3" s="33" t="s">
        <v>13</v>
      </c>
      <c r="E3" s="34" t="s">
        <v>14</v>
      </c>
      <c r="F3" s="32">
        <v>3</v>
      </c>
      <c r="G3" s="32">
        <v>7.2</v>
      </c>
      <c r="H3" s="32">
        <v>6</v>
      </c>
      <c r="I3" s="32">
        <v>9.6</v>
      </c>
      <c r="J3" s="32" t="s">
        <v>15</v>
      </c>
    </row>
    <row r="4" customHeight="1" spans="1:10">
      <c r="A4" s="32">
        <v>1</v>
      </c>
      <c r="B4" s="32" t="s">
        <v>11</v>
      </c>
      <c r="C4" s="32" t="s">
        <v>16</v>
      </c>
      <c r="D4" s="33" t="s">
        <v>17</v>
      </c>
      <c r="E4" s="34" t="s">
        <v>14</v>
      </c>
      <c r="F4" s="32">
        <v>3</v>
      </c>
      <c r="G4" s="32">
        <v>5.3</v>
      </c>
      <c r="H4" s="32">
        <v>5.41</v>
      </c>
      <c r="I4" s="32">
        <v>11.1</v>
      </c>
      <c r="J4" s="32" t="s">
        <v>18</v>
      </c>
    </row>
    <row r="5" customHeight="1" spans="1:10">
      <c r="A5" s="32">
        <v>2</v>
      </c>
      <c r="B5" s="32" t="s">
        <v>11</v>
      </c>
      <c r="C5" s="32" t="s">
        <v>19</v>
      </c>
      <c r="D5" s="33" t="s">
        <v>20</v>
      </c>
      <c r="E5" s="34" t="s">
        <v>14</v>
      </c>
      <c r="F5" s="32">
        <v>1</v>
      </c>
      <c r="G5" s="32">
        <v>20.33</v>
      </c>
      <c r="H5" s="32">
        <v>20.98</v>
      </c>
      <c r="I5" s="32">
        <v>31</v>
      </c>
      <c r="J5" s="32" t="s">
        <v>21</v>
      </c>
    </row>
    <row r="6" customHeight="1" spans="1:10">
      <c r="A6" s="32">
        <v>3</v>
      </c>
      <c r="B6" s="32" t="s">
        <v>22</v>
      </c>
      <c r="C6" s="35" t="s">
        <v>23</v>
      </c>
      <c r="D6" s="33" t="s">
        <v>24</v>
      </c>
      <c r="E6" s="34" t="s">
        <v>14</v>
      </c>
      <c r="F6" s="32">
        <v>4</v>
      </c>
      <c r="G6" s="32">
        <v>0.1</v>
      </c>
      <c r="H6" s="32">
        <v>0.1</v>
      </c>
      <c r="I6" s="32"/>
      <c r="J6" s="32" t="s">
        <v>25</v>
      </c>
    </row>
    <row r="7" customHeight="1" spans="1:10">
      <c r="A7" s="32">
        <v>4</v>
      </c>
      <c r="B7" s="32" t="s">
        <v>22</v>
      </c>
      <c r="C7" s="35" t="s">
        <v>26</v>
      </c>
      <c r="D7" s="33" t="s">
        <v>27</v>
      </c>
      <c r="E7" s="34" t="s">
        <v>14</v>
      </c>
      <c r="F7" s="32">
        <v>3</v>
      </c>
      <c r="G7" s="32">
        <v>0.16</v>
      </c>
      <c r="H7" s="32">
        <v>0.16</v>
      </c>
      <c r="I7" s="32"/>
      <c r="J7" s="32" t="s">
        <v>25</v>
      </c>
    </row>
    <row r="8" customHeight="1" spans="1:10">
      <c r="A8" s="32">
        <v>5</v>
      </c>
      <c r="B8" s="32" t="s">
        <v>28</v>
      </c>
      <c r="C8" s="35" t="s">
        <v>29</v>
      </c>
      <c r="D8" s="33" t="s">
        <v>30</v>
      </c>
      <c r="E8" s="34" t="s">
        <v>14</v>
      </c>
      <c r="F8" s="32">
        <v>50</v>
      </c>
      <c r="G8" s="32">
        <v>0.02</v>
      </c>
      <c r="H8" s="32">
        <v>0.02</v>
      </c>
      <c r="I8" s="32"/>
      <c r="J8" s="32"/>
    </row>
    <row r="9" customHeight="1" spans="1:10">
      <c r="A9" s="32">
        <v>6</v>
      </c>
      <c r="B9" s="32" t="s">
        <v>28</v>
      </c>
      <c r="C9" s="35" t="s">
        <v>31</v>
      </c>
      <c r="D9" s="33" t="s">
        <v>32</v>
      </c>
      <c r="E9" s="34" t="s">
        <v>14</v>
      </c>
      <c r="F9" s="32">
        <v>1</v>
      </c>
      <c r="G9" s="32">
        <v>0.025</v>
      </c>
      <c r="H9" s="32">
        <v>0.025</v>
      </c>
      <c r="I9" s="32"/>
      <c r="J9" s="32"/>
    </row>
    <row r="10" customHeight="1" spans="1:10">
      <c r="A10" s="32">
        <v>7</v>
      </c>
      <c r="B10" s="32" t="s">
        <v>33</v>
      </c>
      <c r="C10" s="35" t="s">
        <v>34</v>
      </c>
      <c r="D10" s="33" t="s">
        <v>35</v>
      </c>
      <c r="E10" s="34" t="s">
        <v>14</v>
      </c>
      <c r="F10" s="32">
        <v>3</v>
      </c>
      <c r="G10" s="32">
        <v>3.2</v>
      </c>
      <c r="H10" s="32">
        <v>3.2</v>
      </c>
      <c r="I10" s="32"/>
      <c r="J10" s="32" t="s">
        <v>36</v>
      </c>
    </row>
    <row r="11" customHeight="1" spans="1:10">
      <c r="A11" s="32">
        <v>8</v>
      </c>
      <c r="B11" s="32" t="s">
        <v>33</v>
      </c>
      <c r="C11" s="35" t="s">
        <v>37</v>
      </c>
      <c r="D11" s="33" t="s">
        <v>38</v>
      </c>
      <c r="E11" s="34" t="s">
        <v>14</v>
      </c>
      <c r="F11" s="32">
        <v>2</v>
      </c>
      <c r="G11" s="32">
        <v>4.2</v>
      </c>
      <c r="H11" s="32">
        <v>4.2</v>
      </c>
      <c r="I11" s="32"/>
      <c r="J11" s="32" t="s">
        <v>39</v>
      </c>
    </row>
    <row r="95" s="26" customFormat="1" customHeight="1" spans="1:4">
      <c r="A95" s="68"/>
      <c r="B95" s="68"/>
      <c r="C95" s="68"/>
      <c r="D95" s="68"/>
    </row>
    <row r="96" s="26" customFormat="1" customHeight="1" spans="1:4">
      <c r="A96" s="68"/>
      <c r="B96" s="68"/>
      <c r="C96" s="68"/>
      <c r="D96" s="68"/>
    </row>
    <row r="97" s="26" customFormat="1" customHeight="1" spans="1:4">
      <c r="A97" s="68"/>
      <c r="B97" s="68"/>
      <c r="C97" s="68"/>
      <c r="D97" s="68"/>
    </row>
    <row r="98" s="26" customFormat="1" customHeight="1" spans="1:4">
      <c r="A98" s="68"/>
      <c r="B98" s="68"/>
      <c r="C98" s="68"/>
      <c r="D98" s="68"/>
    </row>
    <row r="99" s="26" customFormat="1" customHeight="1" spans="1:4">
      <c r="A99" s="68"/>
      <c r="B99" s="68"/>
      <c r="C99" s="68"/>
      <c r="D99" s="68"/>
    </row>
    <row r="100" s="26" customFormat="1" customHeight="1" spans="1:4">
      <c r="A100" s="68"/>
      <c r="B100" s="68"/>
      <c r="C100" s="68"/>
      <c r="D100" s="68"/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workbookViewId="0">
      <selection activeCell="E12" sqref="E12"/>
    </sheetView>
  </sheetViews>
  <sheetFormatPr defaultColWidth="8.90833333333333" defaultRowHeight="25" customHeight="1"/>
  <cols>
    <col min="1" max="1" width="11.4666666666667" style="69" customWidth="1"/>
    <col min="2" max="2" width="15.2916666666667" style="69" customWidth="1"/>
    <col min="3" max="3" width="10.2666666666667" style="69" customWidth="1"/>
    <col min="4" max="4" width="13.375" style="69" customWidth="1"/>
    <col min="5" max="5" width="25" style="69" customWidth="1"/>
    <col min="6" max="6" width="31.3166666666667" style="70" customWidth="1"/>
    <col min="7" max="7" width="7.725" style="69" customWidth="1"/>
    <col min="8" max="8" width="7.63333333333333" style="69" customWidth="1"/>
    <col min="9" max="9" width="8.26666666666667" style="69" customWidth="1"/>
    <col min="10" max="10" width="12.2666666666667" style="69" customWidth="1"/>
    <col min="11" max="12" width="15.5833333333333" style="69" customWidth="1"/>
    <col min="13" max="13" width="6.26666666666667" style="69" customWidth="1"/>
    <col min="14" max="14" width="8.20833333333333" style="69" customWidth="1"/>
    <col min="15" max="15" width="8.90833333333333" style="69" customWidth="1"/>
    <col min="16" max="16384" width="8.90833333333333" style="69"/>
  </cols>
  <sheetData>
    <row r="1" customHeight="1" spans="1:15">
      <c r="A1" s="39" t="s">
        <v>40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customHeight="1" spans="1:15">
      <c r="A2" s="39" t="s">
        <v>41</v>
      </c>
      <c r="B2" s="39"/>
      <c r="C2" s="39"/>
      <c r="D2" s="39" t="s">
        <v>42</v>
      </c>
      <c r="E2" s="39" t="s">
        <v>42</v>
      </c>
      <c r="F2" s="39"/>
      <c r="G2" s="39"/>
      <c r="H2" s="39"/>
      <c r="I2" s="39"/>
      <c r="J2" s="39"/>
      <c r="K2" s="57" t="s">
        <v>43</v>
      </c>
      <c r="L2" s="58"/>
      <c r="M2" s="58"/>
      <c r="N2" s="58"/>
      <c r="O2" s="58"/>
    </row>
    <row r="3" ht="54" customHeight="1" spans="1:15">
      <c r="A3" s="71" t="s">
        <v>44</v>
      </c>
      <c r="B3" s="71" t="s">
        <v>45</v>
      </c>
      <c r="C3" s="72" t="s">
        <v>129</v>
      </c>
      <c r="D3" s="71" t="s">
        <v>46</v>
      </c>
      <c r="E3" s="71" t="s">
        <v>3</v>
      </c>
      <c r="F3" s="71" t="s">
        <v>47</v>
      </c>
      <c r="G3" s="71" t="s">
        <v>6</v>
      </c>
      <c r="H3" s="73" t="s">
        <v>48</v>
      </c>
      <c r="I3" s="78" t="s">
        <v>49</v>
      </c>
      <c r="J3" s="79" t="s">
        <v>208</v>
      </c>
      <c r="K3" s="72" t="s">
        <v>46</v>
      </c>
      <c r="L3" s="72" t="s">
        <v>3</v>
      </c>
      <c r="M3" s="71" t="s">
        <v>6</v>
      </c>
      <c r="N3" s="78" t="s">
        <v>48</v>
      </c>
      <c r="O3" s="78" t="s">
        <v>49</v>
      </c>
    </row>
    <row r="4" s="69" customFormat="1" customHeight="1" spans="1:15">
      <c r="A4" s="89" t="s">
        <v>246</v>
      </c>
      <c r="B4" s="52" t="s">
        <v>247</v>
      </c>
      <c r="C4" s="45">
        <v>14</v>
      </c>
      <c r="D4" s="45" t="s">
        <v>245</v>
      </c>
      <c r="E4" s="52" t="s">
        <v>243</v>
      </c>
      <c r="F4" s="74" t="s">
        <v>248</v>
      </c>
      <c r="G4" s="75">
        <v>1</v>
      </c>
      <c r="H4" s="76">
        <v>2.6</v>
      </c>
      <c r="I4" s="80">
        <f>H4*G4</f>
        <v>2.6</v>
      </c>
      <c r="J4" s="81">
        <f>I4*1000/C4</f>
        <v>185.714285714286</v>
      </c>
      <c r="K4" s="43" t="s">
        <v>245</v>
      </c>
      <c r="L4" s="43" t="s">
        <v>243</v>
      </c>
      <c r="M4" s="43">
        <v>1</v>
      </c>
      <c r="N4" s="43">
        <v>2.6</v>
      </c>
      <c r="O4" s="43">
        <f>N4*M4</f>
        <v>2.6</v>
      </c>
    </row>
    <row r="5" customHeight="1" spans="1:15">
      <c r="A5" s="39" t="s">
        <v>77</v>
      </c>
      <c r="B5" s="74"/>
      <c r="C5" s="39">
        <f>SUM(C4:C4)</f>
        <v>14</v>
      </c>
      <c r="D5" s="39"/>
      <c r="E5" s="39"/>
      <c r="F5" s="39"/>
      <c r="G5" s="39">
        <f>SUM(G4:G4)</f>
        <v>1</v>
      </c>
      <c r="H5" s="77"/>
      <c r="I5" s="39">
        <f>SUM(I4:I4)</f>
        <v>2.6</v>
      </c>
      <c r="J5" s="82"/>
      <c r="K5" s="39"/>
      <c r="L5" s="39"/>
      <c r="M5" s="39">
        <f>SUM(M4:M4)</f>
        <v>1</v>
      </c>
      <c r="N5" s="83"/>
      <c r="O5" s="39">
        <f>SUM(O4:O4)</f>
        <v>2.6</v>
      </c>
    </row>
    <row r="9" customHeight="1" spans="15:17">
      <c r="O9" s="84"/>
      <c r="P9" s="84"/>
      <c r="Q9" s="84"/>
    </row>
    <row r="10" customHeight="1" spans="15:17">
      <c r="O10" s="84"/>
      <c r="P10" s="85"/>
      <c r="Q10" s="84"/>
    </row>
    <row r="11" customHeight="1" spans="15:17">
      <c r="O11" s="84"/>
      <c r="P11" s="85"/>
      <c r="Q11" s="84"/>
    </row>
    <row r="12" customHeight="1" spans="15:17">
      <c r="O12" s="84"/>
      <c r="P12" s="85"/>
      <c r="Q12" s="84"/>
    </row>
    <row r="13" customHeight="1" spans="15:17">
      <c r="O13" s="84"/>
      <c r="P13" s="85"/>
      <c r="Q13" s="84"/>
    </row>
    <row r="14" customHeight="1" spans="15:17">
      <c r="O14" s="84"/>
      <c r="P14" s="85"/>
      <c r="Q14" s="84"/>
    </row>
    <row r="15" customHeight="1" spans="15:17">
      <c r="O15" s="84"/>
      <c r="P15" s="85"/>
      <c r="Q15" s="84"/>
    </row>
    <row r="16" customHeight="1" spans="15:17">
      <c r="O16" s="84"/>
      <c r="P16" s="85"/>
      <c r="Q16" s="84"/>
    </row>
    <row r="17" customHeight="1" spans="15:17">
      <c r="O17" s="84"/>
      <c r="P17" s="85"/>
      <c r="Q17" s="84"/>
    </row>
    <row r="18" customHeight="1" spans="15:17">
      <c r="O18" s="84"/>
      <c r="P18" s="85"/>
      <c r="Q18" s="84"/>
    </row>
    <row r="19" customHeight="1" spans="15:17">
      <c r="O19" s="84"/>
      <c r="P19" s="85"/>
      <c r="Q19" s="84"/>
    </row>
    <row r="20" customHeight="1" spans="15:17">
      <c r="O20" s="84"/>
      <c r="P20" s="85"/>
      <c r="Q20" s="84"/>
    </row>
    <row r="21" customHeight="1" spans="15:17">
      <c r="O21" s="84"/>
      <c r="P21" s="85"/>
      <c r="Q21" s="84"/>
    </row>
    <row r="22" customHeight="1" spans="15:17">
      <c r="O22" s="84"/>
      <c r="P22" s="84"/>
      <c r="Q22" s="84"/>
    </row>
    <row r="23" customHeight="1" spans="15:17">
      <c r="O23" s="84"/>
      <c r="P23" s="84"/>
      <c r="Q23" s="84"/>
    </row>
  </sheetData>
  <mergeCells count="4">
    <mergeCell ref="A1:O1"/>
    <mergeCell ref="A2:C2"/>
    <mergeCell ref="E2:J2"/>
    <mergeCell ref="K2:O2"/>
  </mergeCells>
  <dataValidations count="2">
    <dataValidation type="list" allowBlank="1" showInputMessage="1" showErrorMessage="1" sqref="E4">
      <formula1>[1]Sheet1!#REF!</formula1>
    </dataValidation>
    <dataValidation allowBlank="1" showInputMessage="1" showErrorMessage="1" sqref="D$1:D$1048576"/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G26" sqref="G26"/>
    </sheetView>
  </sheetViews>
  <sheetFormatPr defaultColWidth="8.725" defaultRowHeight="13.5" outlineLevelRow="2" outlineLevelCol="7"/>
  <cols>
    <col min="1" max="1" width="6.625" style="86" customWidth="1"/>
    <col min="2" max="2" width="19.125" style="86" customWidth="1"/>
    <col min="3" max="3" width="15.875" style="86" customWidth="1"/>
    <col min="4" max="4" width="27.875" style="86" customWidth="1"/>
    <col min="5" max="6" width="6.625" style="86" customWidth="1"/>
    <col min="7" max="7" width="16.75" style="86" customWidth="1"/>
    <col min="8" max="8" width="14.625" style="87" customWidth="1"/>
    <col min="9" max="16384" width="8.725" style="87"/>
  </cols>
  <sheetData>
    <row r="1" ht="30" customHeight="1" spans="1:8">
      <c r="A1" s="29" t="s">
        <v>249</v>
      </c>
      <c r="B1" s="29"/>
      <c r="C1" s="29"/>
      <c r="D1" s="29"/>
      <c r="E1" s="29"/>
      <c r="F1" s="29"/>
      <c r="G1" s="29"/>
      <c r="H1" s="29"/>
    </row>
    <row r="2" ht="36" customHeight="1" spans="1:8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1" t="s">
        <v>241</v>
      </c>
      <c r="H2" s="29" t="s">
        <v>10</v>
      </c>
    </row>
    <row r="3" ht="81" spans="1:8">
      <c r="A3" s="32">
        <v>1</v>
      </c>
      <c r="B3" s="32" t="s">
        <v>242</v>
      </c>
      <c r="C3" s="35" t="s">
        <v>243</v>
      </c>
      <c r="D3" s="88" t="s">
        <v>244</v>
      </c>
      <c r="E3" s="34" t="s">
        <v>14</v>
      </c>
      <c r="F3" s="32">
        <v>2</v>
      </c>
      <c r="G3" s="32">
        <v>3.1</v>
      </c>
      <c r="H3" s="32" t="s">
        <v>250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F13" sqref="F13"/>
    </sheetView>
  </sheetViews>
  <sheetFormatPr defaultColWidth="8.90833333333333" defaultRowHeight="25" customHeight="1"/>
  <cols>
    <col min="1" max="1" width="11.4666666666667" style="69" customWidth="1"/>
    <col min="2" max="2" width="15.2916666666667" style="69" customWidth="1"/>
    <col min="3" max="3" width="10.2666666666667" style="69" customWidth="1"/>
    <col min="4" max="4" width="13.375" style="69" customWidth="1"/>
    <col min="5" max="5" width="25" style="69" customWidth="1"/>
    <col min="6" max="6" width="31.3166666666667" style="70" customWidth="1"/>
    <col min="7" max="7" width="7.725" style="69" customWidth="1"/>
    <col min="8" max="8" width="7.63333333333333" style="69" customWidth="1"/>
    <col min="9" max="9" width="8.26666666666667" style="69" customWidth="1"/>
    <col min="10" max="10" width="12.2666666666667" style="69" customWidth="1"/>
    <col min="11" max="12" width="15.5833333333333" style="69" customWidth="1"/>
    <col min="13" max="13" width="6.26666666666667" style="69" customWidth="1"/>
    <col min="14" max="14" width="8.20833333333333" style="69" customWidth="1"/>
    <col min="15" max="15" width="8.90833333333333" style="69" customWidth="1"/>
    <col min="16" max="16384" width="8.90833333333333" style="69"/>
  </cols>
  <sheetData>
    <row r="1" customHeight="1" spans="1:15">
      <c r="A1" s="39" t="s">
        <v>40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customHeight="1" spans="1:15">
      <c r="A2" s="39" t="s">
        <v>41</v>
      </c>
      <c r="B2" s="39"/>
      <c r="C2" s="39"/>
      <c r="D2" s="39" t="s">
        <v>42</v>
      </c>
      <c r="E2" s="39" t="s">
        <v>42</v>
      </c>
      <c r="F2" s="39"/>
      <c r="G2" s="39"/>
      <c r="H2" s="39"/>
      <c r="I2" s="39"/>
      <c r="J2" s="39"/>
      <c r="K2" s="57" t="s">
        <v>43</v>
      </c>
      <c r="L2" s="58"/>
      <c r="M2" s="58"/>
      <c r="N2" s="58"/>
      <c r="O2" s="58"/>
    </row>
    <row r="3" ht="59" customHeight="1" spans="1:15">
      <c r="A3" s="71" t="s">
        <v>44</v>
      </c>
      <c r="B3" s="71" t="s">
        <v>45</v>
      </c>
      <c r="C3" s="72" t="s">
        <v>129</v>
      </c>
      <c r="D3" s="71" t="s">
        <v>46</v>
      </c>
      <c r="E3" s="71" t="s">
        <v>3</v>
      </c>
      <c r="F3" s="71" t="s">
        <v>47</v>
      </c>
      <c r="G3" s="71" t="s">
        <v>6</v>
      </c>
      <c r="H3" s="73" t="s">
        <v>48</v>
      </c>
      <c r="I3" s="78" t="s">
        <v>49</v>
      </c>
      <c r="J3" s="79" t="s">
        <v>208</v>
      </c>
      <c r="K3" s="72" t="s">
        <v>46</v>
      </c>
      <c r="L3" s="72" t="s">
        <v>3</v>
      </c>
      <c r="M3" s="71" t="s">
        <v>6</v>
      </c>
      <c r="N3" s="78" t="s">
        <v>48</v>
      </c>
      <c r="O3" s="78" t="s">
        <v>49</v>
      </c>
    </row>
    <row r="4" s="69" customFormat="1" customHeight="1" spans="1:15">
      <c r="A4" s="43" t="s">
        <v>251</v>
      </c>
      <c r="B4" s="52" t="s">
        <v>252</v>
      </c>
      <c r="C4" s="45">
        <v>9</v>
      </c>
      <c r="D4" s="45" t="s">
        <v>250</v>
      </c>
      <c r="E4" s="52" t="s">
        <v>243</v>
      </c>
      <c r="F4" s="74" t="s">
        <v>248</v>
      </c>
      <c r="G4" s="75">
        <v>1</v>
      </c>
      <c r="H4" s="76">
        <v>2.6</v>
      </c>
      <c r="I4" s="80">
        <f>H4*G4</f>
        <v>2.6</v>
      </c>
      <c r="J4" s="81">
        <f>I4*1000/C4</f>
        <v>288.888888888889</v>
      </c>
      <c r="K4" s="43" t="s">
        <v>250</v>
      </c>
      <c r="L4" s="43" t="s">
        <v>243</v>
      </c>
      <c r="M4" s="43">
        <v>1</v>
      </c>
      <c r="N4" s="43">
        <v>2.6</v>
      </c>
      <c r="O4" s="43">
        <f>N4*M4</f>
        <v>2.6</v>
      </c>
    </row>
    <row r="5" s="69" customFormat="1" customHeight="1" spans="1:15">
      <c r="A5" s="53"/>
      <c r="B5" s="52" t="s">
        <v>253</v>
      </c>
      <c r="C5" s="45">
        <v>10</v>
      </c>
      <c r="D5" s="45" t="s">
        <v>250</v>
      </c>
      <c r="E5" s="52" t="s">
        <v>243</v>
      </c>
      <c r="F5" s="74" t="s">
        <v>248</v>
      </c>
      <c r="G5" s="75">
        <v>1</v>
      </c>
      <c r="H5" s="76">
        <v>2.6</v>
      </c>
      <c r="I5" s="80">
        <f>H5*G5</f>
        <v>2.6</v>
      </c>
      <c r="J5" s="81">
        <f>I5*1000/C5</f>
        <v>260</v>
      </c>
      <c r="K5" s="43" t="s">
        <v>250</v>
      </c>
      <c r="L5" s="43" t="s">
        <v>243</v>
      </c>
      <c r="M5" s="43">
        <v>1</v>
      </c>
      <c r="N5" s="43">
        <v>2.6</v>
      </c>
      <c r="O5" s="43">
        <f>N5*M5</f>
        <v>2.6</v>
      </c>
    </row>
    <row r="6" customHeight="1" spans="1:15">
      <c r="A6" s="39" t="s">
        <v>77</v>
      </c>
      <c r="B6" s="74"/>
      <c r="C6" s="39">
        <f>SUM(C4:C5)</f>
        <v>19</v>
      </c>
      <c r="D6" s="39"/>
      <c r="E6" s="39"/>
      <c r="F6" s="39"/>
      <c r="G6" s="39">
        <f>SUM(G4:G5)</f>
        <v>2</v>
      </c>
      <c r="H6" s="77"/>
      <c r="I6" s="39">
        <f>SUM(I4:I5)</f>
        <v>5.2</v>
      </c>
      <c r="J6" s="82"/>
      <c r="K6" s="39"/>
      <c r="L6" s="39"/>
      <c r="M6" s="39">
        <f>SUM(M4:M5)</f>
        <v>2</v>
      </c>
      <c r="N6" s="83"/>
      <c r="O6" s="39">
        <f>SUM(O4:O5)</f>
        <v>5.2</v>
      </c>
    </row>
    <row r="10" customHeight="1" spans="15:17">
      <c r="O10" s="84"/>
      <c r="P10" s="84"/>
      <c r="Q10" s="84"/>
    </row>
    <row r="11" customHeight="1" spans="15:17">
      <c r="O11" s="84"/>
      <c r="P11" s="85"/>
      <c r="Q11" s="84"/>
    </row>
    <row r="12" customHeight="1" spans="15:17">
      <c r="O12" s="84"/>
      <c r="P12" s="85"/>
      <c r="Q12" s="84"/>
    </row>
    <row r="13" customHeight="1" spans="15:17">
      <c r="O13" s="84"/>
      <c r="P13" s="85"/>
      <c r="Q13" s="84"/>
    </row>
    <row r="14" customHeight="1" spans="15:17">
      <c r="O14" s="84"/>
      <c r="P14" s="85"/>
      <c r="Q14" s="84"/>
    </row>
    <row r="15" customHeight="1" spans="15:17">
      <c r="O15" s="84"/>
      <c r="P15" s="85"/>
      <c r="Q15" s="84"/>
    </row>
    <row r="16" customHeight="1" spans="15:17">
      <c r="O16" s="84"/>
      <c r="P16" s="85"/>
      <c r="Q16" s="84"/>
    </row>
    <row r="17" customHeight="1" spans="15:17">
      <c r="O17" s="84"/>
      <c r="P17" s="85"/>
      <c r="Q17" s="84"/>
    </row>
    <row r="18" customHeight="1" spans="15:17">
      <c r="O18" s="84"/>
      <c r="P18" s="85"/>
      <c r="Q18" s="84"/>
    </row>
    <row r="19" customHeight="1" spans="15:17">
      <c r="O19" s="84"/>
      <c r="P19" s="85"/>
      <c r="Q19" s="84"/>
    </row>
    <row r="20" customHeight="1" spans="15:17">
      <c r="O20" s="84"/>
      <c r="P20" s="85"/>
      <c r="Q20" s="84"/>
    </row>
    <row r="21" customHeight="1" spans="15:17">
      <c r="O21" s="84"/>
      <c r="P21" s="85"/>
      <c r="Q21" s="84"/>
    </row>
    <row r="22" customHeight="1" spans="15:17">
      <c r="O22" s="84"/>
      <c r="P22" s="85"/>
      <c r="Q22" s="84"/>
    </row>
    <row r="23" customHeight="1" spans="15:17">
      <c r="O23" s="84"/>
      <c r="P23" s="84"/>
      <c r="Q23" s="84"/>
    </row>
    <row r="24" customHeight="1" spans="15:17">
      <c r="O24" s="84"/>
      <c r="P24" s="84"/>
      <c r="Q24" s="84"/>
    </row>
  </sheetData>
  <mergeCells count="5">
    <mergeCell ref="A1:O1"/>
    <mergeCell ref="A2:C2"/>
    <mergeCell ref="E2:J2"/>
    <mergeCell ref="K2:O2"/>
    <mergeCell ref="A4:A5"/>
  </mergeCells>
  <dataValidations count="2">
    <dataValidation allowBlank="1" showInputMessage="1" showErrorMessage="1" sqref="D$1:D$1048576"/>
    <dataValidation type="list" allowBlank="1" showInputMessage="1" showErrorMessage="1" sqref="E4:E5">
      <formula1>[1]Sheet1!#REF!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G16" sqref="G16"/>
    </sheetView>
  </sheetViews>
  <sheetFormatPr defaultColWidth="8.725" defaultRowHeight="25" customHeight="1" outlineLevelRow="5"/>
  <cols>
    <col min="1" max="1" width="6.625" style="68" customWidth="1"/>
    <col min="2" max="2" width="21.875" style="27" customWidth="1"/>
    <col min="3" max="3" width="21.5" style="27" customWidth="1"/>
    <col min="4" max="4" width="37.375" style="68" customWidth="1"/>
    <col min="5" max="5" width="6.625" style="68" customWidth="1"/>
    <col min="6" max="6" width="8.25" style="68" customWidth="1"/>
    <col min="7" max="8" width="17.275" style="68" customWidth="1"/>
    <col min="9" max="9" width="17.75" style="68" customWidth="1"/>
    <col min="10" max="10" width="28.1666666666667" style="26" customWidth="1"/>
    <col min="11" max="11" width="12.9083333333333" style="26" customWidth="1"/>
    <col min="12" max="12" width="12.8166666666667" style="26"/>
    <col min="13" max="16384" width="8.725" style="26"/>
  </cols>
  <sheetData>
    <row r="1" s="26" customFormat="1" customHeight="1" spans="1:10">
      <c r="A1" s="29" t="s">
        <v>254</v>
      </c>
      <c r="B1" s="29"/>
      <c r="C1" s="29"/>
      <c r="D1" s="29"/>
      <c r="E1" s="29"/>
      <c r="F1" s="29"/>
      <c r="G1" s="29"/>
      <c r="H1" s="29"/>
      <c r="I1" s="29"/>
      <c r="J1" s="29"/>
    </row>
    <row r="2" s="26" customFormat="1" ht="39" customHeight="1" spans="1:10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1" t="s">
        <v>7</v>
      </c>
      <c r="H2" s="31" t="s">
        <v>8</v>
      </c>
      <c r="I2" s="31" t="s">
        <v>9</v>
      </c>
      <c r="J2" s="29" t="s">
        <v>10</v>
      </c>
    </row>
    <row r="3" s="26" customFormat="1" customHeight="1" spans="1:10">
      <c r="A3" s="32">
        <v>1</v>
      </c>
      <c r="B3" s="32" t="s">
        <v>255</v>
      </c>
      <c r="C3" s="32" t="s">
        <v>256</v>
      </c>
      <c r="D3" s="33" t="s">
        <v>257</v>
      </c>
      <c r="E3" s="34" t="s">
        <v>14</v>
      </c>
      <c r="F3" s="32">
        <v>1</v>
      </c>
      <c r="G3" s="32">
        <v>10.15</v>
      </c>
      <c r="H3" s="32">
        <v>10.56</v>
      </c>
      <c r="I3" s="32">
        <v>15.25</v>
      </c>
      <c r="J3" s="32" t="s">
        <v>258</v>
      </c>
    </row>
    <row r="4" s="26" customFormat="1" customHeight="1" spans="1:10">
      <c r="A4" s="32">
        <v>2</v>
      </c>
      <c r="B4" s="32" t="s">
        <v>107</v>
      </c>
      <c r="C4" s="32" t="s">
        <v>126</v>
      </c>
      <c r="D4" s="33" t="s">
        <v>24</v>
      </c>
      <c r="E4" s="34" t="s">
        <v>14</v>
      </c>
      <c r="F4" s="32">
        <v>4</v>
      </c>
      <c r="G4" s="32">
        <v>0.11</v>
      </c>
      <c r="H4" s="32">
        <v>0.11</v>
      </c>
      <c r="I4" s="32"/>
      <c r="J4" s="32"/>
    </row>
    <row r="5" s="26" customFormat="1" customHeight="1" spans="1:10">
      <c r="A5" s="32">
        <v>3</v>
      </c>
      <c r="B5" s="32" t="s">
        <v>259</v>
      </c>
      <c r="C5" s="35" t="s">
        <v>260</v>
      </c>
      <c r="D5" s="33" t="s">
        <v>261</v>
      </c>
      <c r="E5" s="34" t="s">
        <v>14</v>
      </c>
      <c r="F5" s="32">
        <v>6</v>
      </c>
      <c r="G5" s="32">
        <v>3.1</v>
      </c>
      <c r="H5" s="32">
        <v>3.1</v>
      </c>
      <c r="I5" s="32"/>
      <c r="J5" s="32" t="s">
        <v>262</v>
      </c>
    </row>
    <row r="6" s="26" customFormat="1" customHeight="1" spans="1:10">
      <c r="A6" s="32">
        <v>4</v>
      </c>
      <c r="B6" s="32" t="s">
        <v>259</v>
      </c>
      <c r="C6" s="35" t="s">
        <v>263</v>
      </c>
      <c r="D6" s="33" t="s">
        <v>264</v>
      </c>
      <c r="E6" s="34" t="s">
        <v>14</v>
      </c>
      <c r="F6" s="32">
        <v>5</v>
      </c>
      <c r="G6" s="32">
        <v>3.2</v>
      </c>
      <c r="H6" s="32">
        <v>3.2</v>
      </c>
      <c r="I6" s="32"/>
      <c r="J6" s="32" t="s">
        <v>265</v>
      </c>
    </row>
  </sheetData>
  <mergeCells count="1">
    <mergeCell ref="A1:J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workbookViewId="0">
      <selection activeCell="J21" sqref="J21"/>
    </sheetView>
  </sheetViews>
  <sheetFormatPr defaultColWidth="8.90833333333333" defaultRowHeight="25" customHeight="1"/>
  <cols>
    <col min="1" max="1" width="13.875" style="36" customWidth="1"/>
    <col min="2" max="2" width="16.625" style="36" customWidth="1"/>
    <col min="3" max="3" width="6.875" style="36" customWidth="1"/>
    <col min="4" max="4" width="14" style="36" customWidth="1"/>
    <col min="5" max="5" width="20.625" style="36" customWidth="1"/>
    <col min="6" max="6" width="20" style="38" customWidth="1"/>
    <col min="7" max="10" width="10.5" style="36" customWidth="1"/>
    <col min="11" max="15" width="14.875" style="36" customWidth="1"/>
    <col min="16" max="16384" width="8.90833333333333" style="36"/>
  </cols>
  <sheetData>
    <row r="1" customHeight="1" spans="1:15">
      <c r="A1" s="39" t="s">
        <v>40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customHeight="1" spans="1:15">
      <c r="A2" s="39" t="s">
        <v>41</v>
      </c>
      <c r="B2" s="39"/>
      <c r="C2" s="39"/>
      <c r="D2" s="39" t="s">
        <v>42</v>
      </c>
      <c r="E2" s="39" t="s">
        <v>42</v>
      </c>
      <c r="F2" s="39"/>
      <c r="G2" s="39"/>
      <c r="H2" s="39"/>
      <c r="I2" s="39"/>
      <c r="J2" s="39"/>
      <c r="K2" s="57" t="s">
        <v>43</v>
      </c>
      <c r="L2" s="58"/>
      <c r="M2" s="58"/>
      <c r="N2" s="58"/>
      <c r="O2" s="58"/>
    </row>
    <row r="3" ht="53" customHeight="1" spans="1:15">
      <c r="A3" s="40" t="s">
        <v>44</v>
      </c>
      <c r="B3" s="40" t="s">
        <v>45</v>
      </c>
      <c r="C3" s="41" t="s">
        <v>129</v>
      </c>
      <c r="D3" s="40" t="s">
        <v>46</v>
      </c>
      <c r="E3" s="40" t="s">
        <v>3</v>
      </c>
      <c r="F3" s="40" t="s">
        <v>47</v>
      </c>
      <c r="G3" s="40" t="s">
        <v>6</v>
      </c>
      <c r="H3" s="42" t="s">
        <v>48</v>
      </c>
      <c r="I3" s="59" t="s">
        <v>49</v>
      </c>
      <c r="J3" s="60" t="s">
        <v>208</v>
      </c>
      <c r="K3" s="41" t="s">
        <v>46</v>
      </c>
      <c r="L3" s="41" t="s">
        <v>3</v>
      </c>
      <c r="M3" s="40" t="s">
        <v>6</v>
      </c>
      <c r="N3" s="59" t="s">
        <v>48</v>
      </c>
      <c r="O3" s="59" t="s">
        <v>49</v>
      </c>
    </row>
    <row r="4" s="36" customFormat="1" customHeight="1" spans="1:15">
      <c r="A4" s="43" t="s">
        <v>266</v>
      </c>
      <c r="B4" s="44" t="s">
        <v>267</v>
      </c>
      <c r="C4" s="45">
        <v>4</v>
      </c>
      <c r="D4" s="46" t="s">
        <v>262</v>
      </c>
      <c r="E4" s="44" t="s">
        <v>260</v>
      </c>
      <c r="F4" s="47" t="s">
        <v>248</v>
      </c>
      <c r="G4" s="48">
        <v>1</v>
      </c>
      <c r="H4" s="49">
        <v>2.6</v>
      </c>
      <c r="I4" s="61">
        <f t="shared" ref="I4:I17" si="0">H4*G4</f>
        <v>2.6</v>
      </c>
      <c r="J4" s="62">
        <f t="shared" ref="J4:J15" si="1">I4*1000/C4</f>
        <v>650</v>
      </c>
      <c r="K4" s="43" t="s">
        <v>262</v>
      </c>
      <c r="L4" s="43" t="s">
        <v>260</v>
      </c>
      <c r="M4" s="43">
        <v>1</v>
      </c>
      <c r="N4" s="43">
        <v>2.6</v>
      </c>
      <c r="O4" s="43">
        <f t="shared" ref="O4:O16" si="2">N4*M4</f>
        <v>2.6</v>
      </c>
    </row>
    <row r="5" s="36" customFormat="1" customHeight="1" spans="1:15">
      <c r="A5" s="50"/>
      <c r="B5" s="44" t="s">
        <v>268</v>
      </c>
      <c r="C5" s="45">
        <v>3</v>
      </c>
      <c r="D5" s="46" t="s">
        <v>262</v>
      </c>
      <c r="E5" s="44" t="s">
        <v>260</v>
      </c>
      <c r="F5" s="47" t="s">
        <v>248</v>
      </c>
      <c r="G5" s="48">
        <v>1</v>
      </c>
      <c r="H5" s="49">
        <v>2.6</v>
      </c>
      <c r="I5" s="61">
        <f t="shared" si="0"/>
        <v>2.6</v>
      </c>
      <c r="J5" s="62">
        <f t="shared" si="1"/>
        <v>866.666666666667</v>
      </c>
      <c r="K5" s="43" t="s">
        <v>262</v>
      </c>
      <c r="L5" s="43" t="s">
        <v>260</v>
      </c>
      <c r="M5" s="43">
        <v>1</v>
      </c>
      <c r="N5" s="43">
        <v>2.6</v>
      </c>
      <c r="O5" s="43">
        <f t="shared" si="2"/>
        <v>2.6</v>
      </c>
    </row>
    <row r="6" s="36" customFormat="1" customHeight="1" spans="1:15">
      <c r="A6" s="50"/>
      <c r="B6" s="44" t="s">
        <v>269</v>
      </c>
      <c r="C6" s="45">
        <v>4</v>
      </c>
      <c r="D6" s="46" t="s">
        <v>262</v>
      </c>
      <c r="E6" s="44" t="s">
        <v>260</v>
      </c>
      <c r="F6" s="47" t="s">
        <v>248</v>
      </c>
      <c r="G6" s="48">
        <v>1</v>
      </c>
      <c r="H6" s="49">
        <v>2.6</v>
      </c>
      <c r="I6" s="61">
        <f t="shared" si="0"/>
        <v>2.6</v>
      </c>
      <c r="J6" s="62">
        <f t="shared" si="1"/>
        <v>650</v>
      </c>
      <c r="K6" s="43" t="s">
        <v>262</v>
      </c>
      <c r="L6" s="43" t="s">
        <v>260</v>
      </c>
      <c r="M6" s="43">
        <v>1</v>
      </c>
      <c r="N6" s="43">
        <v>2.6</v>
      </c>
      <c r="O6" s="43">
        <f t="shared" si="2"/>
        <v>2.6</v>
      </c>
    </row>
    <row r="7" s="36" customFormat="1" customHeight="1" spans="1:15">
      <c r="A7" s="50"/>
      <c r="B7" s="44" t="s">
        <v>270</v>
      </c>
      <c r="C7" s="45">
        <v>6</v>
      </c>
      <c r="D7" s="46" t="s">
        <v>262</v>
      </c>
      <c r="E7" s="44" t="s">
        <v>260</v>
      </c>
      <c r="F7" s="47" t="s">
        <v>248</v>
      </c>
      <c r="G7" s="48">
        <v>1</v>
      </c>
      <c r="H7" s="49">
        <v>2.6</v>
      </c>
      <c r="I7" s="61">
        <f t="shared" si="0"/>
        <v>2.6</v>
      </c>
      <c r="J7" s="62">
        <f t="shared" si="1"/>
        <v>433.333333333333</v>
      </c>
      <c r="K7" s="43" t="s">
        <v>262</v>
      </c>
      <c r="L7" s="43" t="s">
        <v>260</v>
      </c>
      <c r="M7" s="43">
        <v>1</v>
      </c>
      <c r="N7" s="43">
        <v>2.6</v>
      </c>
      <c r="O7" s="43">
        <f t="shared" si="2"/>
        <v>2.6</v>
      </c>
    </row>
    <row r="8" s="36" customFormat="1" customHeight="1" spans="1:15">
      <c r="A8" s="50"/>
      <c r="B8" s="44" t="s">
        <v>271</v>
      </c>
      <c r="C8" s="45">
        <v>7</v>
      </c>
      <c r="D8" s="46" t="s">
        <v>262</v>
      </c>
      <c r="E8" s="44" t="s">
        <v>260</v>
      </c>
      <c r="F8" s="47" t="s">
        <v>248</v>
      </c>
      <c r="G8" s="48">
        <v>1</v>
      </c>
      <c r="H8" s="49">
        <v>2.6</v>
      </c>
      <c r="I8" s="61">
        <f t="shared" si="0"/>
        <v>2.6</v>
      </c>
      <c r="J8" s="62">
        <f t="shared" si="1"/>
        <v>371.428571428571</v>
      </c>
      <c r="K8" s="43" t="s">
        <v>262</v>
      </c>
      <c r="L8" s="43" t="s">
        <v>260</v>
      </c>
      <c r="M8" s="43">
        <v>1</v>
      </c>
      <c r="N8" s="43">
        <v>2.6</v>
      </c>
      <c r="O8" s="43">
        <f t="shared" si="2"/>
        <v>2.6</v>
      </c>
    </row>
    <row r="9" s="36" customFormat="1" customHeight="1" spans="1:15">
      <c r="A9" s="50"/>
      <c r="B9" s="44" t="s">
        <v>272</v>
      </c>
      <c r="C9" s="45">
        <v>7</v>
      </c>
      <c r="D9" s="46" t="s">
        <v>262</v>
      </c>
      <c r="E9" s="44" t="s">
        <v>260</v>
      </c>
      <c r="F9" s="47" t="s">
        <v>248</v>
      </c>
      <c r="G9" s="48">
        <v>1</v>
      </c>
      <c r="H9" s="49">
        <v>2.6</v>
      </c>
      <c r="I9" s="61">
        <f t="shared" si="0"/>
        <v>2.6</v>
      </c>
      <c r="J9" s="62">
        <f t="shared" si="1"/>
        <v>371.428571428571</v>
      </c>
      <c r="K9" s="43" t="s">
        <v>262</v>
      </c>
      <c r="L9" s="43" t="s">
        <v>260</v>
      </c>
      <c r="M9" s="43">
        <v>1</v>
      </c>
      <c r="N9" s="43">
        <v>2.6</v>
      </c>
      <c r="O9" s="43">
        <f t="shared" si="2"/>
        <v>2.6</v>
      </c>
    </row>
    <row r="10" s="36" customFormat="1" customHeight="1" spans="1:15">
      <c r="A10" s="50"/>
      <c r="B10" s="44" t="s">
        <v>273</v>
      </c>
      <c r="C10" s="45">
        <v>18</v>
      </c>
      <c r="D10" s="46" t="s">
        <v>265</v>
      </c>
      <c r="E10" s="44" t="s">
        <v>274</v>
      </c>
      <c r="F10" s="47" t="s">
        <v>248</v>
      </c>
      <c r="G10" s="48">
        <v>1</v>
      </c>
      <c r="H10" s="49">
        <v>3.5</v>
      </c>
      <c r="I10" s="61">
        <f t="shared" si="0"/>
        <v>3.5</v>
      </c>
      <c r="J10" s="62">
        <f t="shared" si="1"/>
        <v>194.444444444444</v>
      </c>
      <c r="K10" s="43" t="s">
        <v>265</v>
      </c>
      <c r="L10" s="43" t="s">
        <v>274</v>
      </c>
      <c r="M10" s="43">
        <v>1</v>
      </c>
      <c r="N10" s="43">
        <v>3.5</v>
      </c>
      <c r="O10" s="43">
        <f t="shared" si="2"/>
        <v>3.5</v>
      </c>
    </row>
    <row r="11" s="36" customFormat="1" customHeight="1" spans="1:15">
      <c r="A11" s="50"/>
      <c r="B11" s="44" t="s">
        <v>275</v>
      </c>
      <c r="C11" s="45">
        <v>18</v>
      </c>
      <c r="D11" s="46" t="s">
        <v>265</v>
      </c>
      <c r="E11" s="44" t="s">
        <v>274</v>
      </c>
      <c r="F11" s="47" t="s">
        <v>248</v>
      </c>
      <c r="G11" s="48">
        <v>1</v>
      </c>
      <c r="H11" s="49">
        <v>3.5</v>
      </c>
      <c r="I11" s="61">
        <f t="shared" si="0"/>
        <v>3.5</v>
      </c>
      <c r="J11" s="62">
        <f t="shared" si="1"/>
        <v>194.444444444444</v>
      </c>
      <c r="K11" s="43" t="s">
        <v>265</v>
      </c>
      <c r="L11" s="43" t="s">
        <v>274</v>
      </c>
      <c r="M11" s="43">
        <v>1</v>
      </c>
      <c r="N11" s="43">
        <v>3.5</v>
      </c>
      <c r="O11" s="43">
        <f t="shared" si="2"/>
        <v>3.5</v>
      </c>
    </row>
    <row r="12" s="36" customFormat="1" customHeight="1" spans="1:15">
      <c r="A12" s="50"/>
      <c r="B12" s="44" t="s">
        <v>273</v>
      </c>
      <c r="C12" s="45">
        <v>18</v>
      </c>
      <c r="D12" s="46" t="s">
        <v>265</v>
      </c>
      <c r="E12" s="44" t="s">
        <v>274</v>
      </c>
      <c r="F12" s="47" t="s">
        <v>248</v>
      </c>
      <c r="G12" s="48">
        <v>1</v>
      </c>
      <c r="H12" s="49">
        <v>3.5</v>
      </c>
      <c r="I12" s="61">
        <f t="shared" si="0"/>
        <v>3.5</v>
      </c>
      <c r="J12" s="62">
        <f t="shared" si="1"/>
        <v>194.444444444444</v>
      </c>
      <c r="K12" s="43" t="s">
        <v>265</v>
      </c>
      <c r="L12" s="43" t="s">
        <v>274</v>
      </c>
      <c r="M12" s="43">
        <v>1</v>
      </c>
      <c r="N12" s="43">
        <v>3.5</v>
      </c>
      <c r="O12" s="43">
        <f t="shared" si="2"/>
        <v>3.5</v>
      </c>
    </row>
    <row r="13" s="36" customFormat="1" customHeight="1" spans="1:15">
      <c r="A13" s="50"/>
      <c r="B13" s="51" t="s">
        <v>276</v>
      </c>
      <c r="C13" s="45">
        <v>22</v>
      </c>
      <c r="D13" s="46" t="s">
        <v>265</v>
      </c>
      <c r="E13" s="44" t="s">
        <v>274</v>
      </c>
      <c r="F13" s="47" t="s">
        <v>248</v>
      </c>
      <c r="G13" s="48">
        <v>1</v>
      </c>
      <c r="H13" s="49">
        <v>3.5</v>
      </c>
      <c r="I13" s="61">
        <f t="shared" si="0"/>
        <v>3.5</v>
      </c>
      <c r="J13" s="62">
        <f t="shared" si="1"/>
        <v>159.090909090909</v>
      </c>
      <c r="K13" s="43" t="s">
        <v>265</v>
      </c>
      <c r="L13" s="43" t="s">
        <v>274</v>
      </c>
      <c r="M13" s="43">
        <v>1</v>
      </c>
      <c r="N13" s="43">
        <v>3.5</v>
      </c>
      <c r="O13" s="43">
        <f t="shared" si="2"/>
        <v>3.5</v>
      </c>
    </row>
    <row r="14" s="36" customFormat="1" customHeight="1" spans="1:15">
      <c r="A14" s="50"/>
      <c r="B14" s="51" t="s">
        <v>277</v>
      </c>
      <c r="C14" s="45">
        <v>21</v>
      </c>
      <c r="D14" s="46" t="s">
        <v>265</v>
      </c>
      <c r="E14" s="44" t="s">
        <v>274</v>
      </c>
      <c r="F14" s="47" t="s">
        <v>248</v>
      </c>
      <c r="G14" s="48">
        <v>1</v>
      </c>
      <c r="H14" s="49">
        <v>3.5</v>
      </c>
      <c r="I14" s="61">
        <f t="shared" si="0"/>
        <v>3.5</v>
      </c>
      <c r="J14" s="62">
        <f t="shared" si="1"/>
        <v>166.666666666667</v>
      </c>
      <c r="K14" s="43" t="s">
        <v>265</v>
      </c>
      <c r="L14" s="43" t="s">
        <v>274</v>
      </c>
      <c r="M14" s="43">
        <v>1</v>
      </c>
      <c r="N14" s="43">
        <v>3.5</v>
      </c>
      <c r="O14" s="43">
        <f t="shared" si="2"/>
        <v>3.5</v>
      </c>
    </row>
    <row r="15" s="36" customFormat="1" customHeight="1" spans="1:15">
      <c r="A15" s="50"/>
      <c r="B15" s="51" t="s">
        <v>278</v>
      </c>
      <c r="C15" s="45">
        <v>130</v>
      </c>
      <c r="D15" s="46" t="s">
        <v>53</v>
      </c>
      <c r="E15" s="44" t="s">
        <v>279</v>
      </c>
      <c r="F15" s="47" t="s">
        <v>280</v>
      </c>
      <c r="G15" s="48">
        <v>4</v>
      </c>
      <c r="H15" s="49">
        <v>10</v>
      </c>
      <c r="I15" s="61">
        <f t="shared" si="0"/>
        <v>40</v>
      </c>
      <c r="J15" s="62">
        <f t="shared" si="1"/>
        <v>307.692307692308</v>
      </c>
      <c r="K15" s="43" t="s">
        <v>281</v>
      </c>
      <c r="L15" s="43" t="s">
        <v>256</v>
      </c>
      <c r="M15" s="43">
        <v>1</v>
      </c>
      <c r="N15" s="43">
        <v>40</v>
      </c>
      <c r="O15" s="43">
        <f t="shared" si="2"/>
        <v>40</v>
      </c>
    </row>
    <row r="16" s="37" customFormat="1" customHeight="1" spans="1:16">
      <c r="A16" s="50"/>
      <c r="B16" s="51" t="s">
        <v>61</v>
      </c>
      <c r="C16" s="45">
        <v>4</v>
      </c>
      <c r="D16" s="45" t="s">
        <v>217</v>
      </c>
      <c r="E16" s="52" t="s">
        <v>29</v>
      </c>
      <c r="F16" s="47" t="s">
        <v>63</v>
      </c>
      <c r="G16" s="48"/>
      <c r="H16" s="49">
        <v>2.8</v>
      </c>
      <c r="I16" s="61">
        <f t="shared" si="0"/>
        <v>0</v>
      </c>
      <c r="J16" s="62">
        <v>0</v>
      </c>
      <c r="K16" s="43" t="s">
        <v>282</v>
      </c>
      <c r="L16" s="43" t="s">
        <v>283</v>
      </c>
      <c r="M16" s="43"/>
      <c r="N16" s="43">
        <v>28</v>
      </c>
      <c r="O16" s="43">
        <f t="shared" si="2"/>
        <v>0</v>
      </c>
      <c r="P16" s="63"/>
    </row>
    <row r="17" s="37" customFormat="1" customHeight="1" spans="1:16">
      <c r="A17" s="53"/>
      <c r="B17" s="51" t="s">
        <v>211</v>
      </c>
      <c r="C17" s="45">
        <v>8</v>
      </c>
      <c r="D17" s="45" t="s">
        <v>136</v>
      </c>
      <c r="E17" s="52" t="s">
        <v>31</v>
      </c>
      <c r="F17" s="47" t="s">
        <v>63</v>
      </c>
      <c r="G17" s="48"/>
      <c r="H17" s="49">
        <v>3.6</v>
      </c>
      <c r="I17" s="61">
        <f t="shared" si="0"/>
        <v>0</v>
      </c>
      <c r="J17" s="62">
        <f>I17*1000/C17</f>
        <v>0</v>
      </c>
      <c r="K17" s="50"/>
      <c r="L17" s="50"/>
      <c r="M17" s="50"/>
      <c r="N17" s="50"/>
      <c r="O17" s="50"/>
      <c r="P17" s="63"/>
    </row>
    <row r="18" customHeight="1" spans="1:15">
      <c r="A18" s="54" t="s">
        <v>77</v>
      </c>
      <c r="B18" s="55"/>
      <c r="C18" s="54">
        <f>SUM(C4:C17)</f>
        <v>270</v>
      </c>
      <c r="D18" s="54"/>
      <c r="E18" s="54"/>
      <c r="F18" s="54"/>
      <c r="G18" s="54">
        <f>SUM(G4:G17)</f>
        <v>15</v>
      </c>
      <c r="H18" s="56"/>
      <c r="I18" s="54">
        <f>SUM(I4:I17)</f>
        <v>73.1</v>
      </c>
      <c r="J18" s="64"/>
      <c r="K18" s="54"/>
      <c r="L18" s="54"/>
      <c r="M18" s="54">
        <f>SUM(M4:M17)</f>
        <v>12</v>
      </c>
      <c r="N18" s="65"/>
      <c r="O18" s="54">
        <f>SUM(O4:O17)</f>
        <v>73.1</v>
      </c>
    </row>
    <row r="22" s="36" customFormat="1" customHeight="1" spans="6:17">
      <c r="F22" s="38"/>
      <c r="O22" s="66"/>
      <c r="P22" s="66"/>
      <c r="Q22" s="66"/>
    </row>
    <row r="23" s="36" customFormat="1" customHeight="1" spans="6:17">
      <c r="F23" s="38"/>
      <c r="O23" s="66"/>
      <c r="P23" s="67"/>
      <c r="Q23" s="66"/>
    </row>
    <row r="24" s="36" customFormat="1" customHeight="1" spans="6:17">
      <c r="F24" s="38"/>
      <c r="O24" s="66"/>
      <c r="P24" s="67"/>
      <c r="Q24" s="66"/>
    </row>
    <row r="25" s="36" customFormat="1" customHeight="1" spans="6:17">
      <c r="F25" s="38"/>
      <c r="O25" s="66"/>
      <c r="P25" s="67"/>
      <c r="Q25" s="66"/>
    </row>
    <row r="26" s="36" customFormat="1" customHeight="1" spans="6:17">
      <c r="F26" s="38"/>
      <c r="O26" s="66"/>
      <c r="P26" s="67"/>
      <c r="Q26" s="66"/>
    </row>
    <row r="27" s="36" customFormat="1" customHeight="1" spans="6:17">
      <c r="F27" s="38"/>
      <c r="O27" s="66"/>
      <c r="P27" s="67"/>
      <c r="Q27" s="66"/>
    </row>
    <row r="28" s="36" customFormat="1" customHeight="1" spans="6:17">
      <c r="F28" s="38"/>
      <c r="O28" s="66"/>
      <c r="P28" s="67"/>
      <c r="Q28" s="66"/>
    </row>
    <row r="29" s="36" customFormat="1" customHeight="1" spans="6:17">
      <c r="F29" s="38"/>
      <c r="O29" s="66"/>
      <c r="P29" s="67"/>
      <c r="Q29" s="66"/>
    </row>
    <row r="30" s="36" customFormat="1" customHeight="1" spans="6:17">
      <c r="F30" s="38"/>
      <c r="O30" s="66"/>
      <c r="P30" s="67"/>
      <c r="Q30" s="66"/>
    </row>
    <row r="31" s="36" customFormat="1" customHeight="1" spans="6:17">
      <c r="F31" s="38"/>
      <c r="O31" s="66"/>
      <c r="P31" s="67"/>
      <c r="Q31" s="66"/>
    </row>
    <row r="32" s="36" customFormat="1" customHeight="1" spans="6:17">
      <c r="F32" s="38"/>
      <c r="O32" s="66"/>
      <c r="P32" s="67"/>
      <c r="Q32" s="66"/>
    </row>
    <row r="33" s="36" customFormat="1" customHeight="1" spans="6:17">
      <c r="F33" s="38"/>
      <c r="O33" s="66"/>
      <c r="P33" s="67"/>
      <c r="Q33" s="66"/>
    </row>
    <row r="34" s="36" customFormat="1" customHeight="1" spans="6:17">
      <c r="F34" s="38"/>
      <c r="O34" s="66"/>
      <c r="P34" s="67"/>
      <c r="Q34" s="66"/>
    </row>
    <row r="35" s="36" customFormat="1" customHeight="1" spans="6:17">
      <c r="F35" s="38"/>
      <c r="O35" s="66"/>
      <c r="P35" s="66"/>
      <c r="Q35" s="66"/>
    </row>
    <row r="36" s="36" customFormat="1" customHeight="1" spans="6:17">
      <c r="F36" s="38"/>
      <c r="O36" s="66"/>
      <c r="P36" s="66"/>
      <c r="Q36" s="66"/>
    </row>
  </sheetData>
  <mergeCells count="11">
    <mergeCell ref="A1:O1"/>
    <mergeCell ref="A2:C2"/>
    <mergeCell ref="E2:J2"/>
    <mergeCell ref="K2:O2"/>
    <mergeCell ref="A4:A17"/>
    <mergeCell ref="K16:K17"/>
    <mergeCell ref="L16:L17"/>
    <mergeCell ref="M16:M17"/>
    <mergeCell ref="N16:N17"/>
    <mergeCell ref="O16:O17"/>
    <mergeCell ref="P16:P17"/>
  </mergeCells>
  <dataValidations count="1">
    <dataValidation allowBlank="1" showInputMessage="1" showErrorMessage="1" sqref="D$1:D$1048576"/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G12" sqref="G12"/>
    </sheetView>
  </sheetViews>
  <sheetFormatPr defaultColWidth="8.725" defaultRowHeight="25" customHeight="1" outlineLevelRow="7"/>
  <cols>
    <col min="1" max="1" width="6.625" style="27" customWidth="1"/>
    <col min="2" max="2" width="21.875" style="27" customWidth="1"/>
    <col min="3" max="3" width="25.5" style="27" customWidth="1"/>
    <col min="4" max="4" width="37.375" style="27" customWidth="1"/>
    <col min="5" max="5" width="6.625" style="27" customWidth="1"/>
    <col min="6" max="6" width="9.625" style="27" customWidth="1"/>
    <col min="7" max="7" width="18.0333333333333" style="27" customWidth="1"/>
    <col min="8" max="8" width="18.0333333333333" style="28" customWidth="1"/>
    <col min="9" max="9" width="22.725" style="28" customWidth="1"/>
    <col min="10" max="10" width="13.25" style="26" customWidth="1"/>
    <col min="11" max="16384" width="8.725" style="26"/>
  </cols>
  <sheetData>
    <row r="1" s="26" customFormat="1" customHeight="1" spans="1:10">
      <c r="A1" s="29" t="s">
        <v>284</v>
      </c>
      <c r="B1" s="29"/>
      <c r="C1" s="29"/>
      <c r="D1" s="29"/>
      <c r="E1" s="29"/>
      <c r="F1" s="29"/>
      <c r="G1" s="29"/>
      <c r="H1" s="29"/>
      <c r="I1" s="29"/>
      <c r="J1" s="29"/>
    </row>
    <row r="2" s="26" customFormat="1" ht="37" customHeight="1" spans="1:10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1" t="s">
        <v>7</v>
      </c>
      <c r="H2" s="31" t="s">
        <v>8</v>
      </c>
      <c r="I2" s="31" t="s">
        <v>285</v>
      </c>
      <c r="J2" s="29" t="s">
        <v>10</v>
      </c>
    </row>
    <row r="3" s="26" customFormat="1" customHeight="1" spans="1:10">
      <c r="A3" s="32">
        <v>1</v>
      </c>
      <c r="B3" s="32" t="s">
        <v>255</v>
      </c>
      <c r="C3" s="32" t="s">
        <v>283</v>
      </c>
      <c r="D3" s="33" t="s">
        <v>286</v>
      </c>
      <c r="E3" s="34" t="s">
        <v>14</v>
      </c>
      <c r="F3" s="32">
        <v>1</v>
      </c>
      <c r="G3" s="32">
        <v>6.72</v>
      </c>
      <c r="H3" s="32">
        <v>6.65</v>
      </c>
      <c r="I3" s="32">
        <v>12.5</v>
      </c>
      <c r="J3" s="32" t="s">
        <v>287</v>
      </c>
    </row>
    <row r="4" s="26" customFormat="1" customHeight="1" spans="1:10">
      <c r="A4" s="32">
        <v>2</v>
      </c>
      <c r="B4" s="32" t="s">
        <v>255</v>
      </c>
      <c r="C4" s="32" t="s">
        <v>256</v>
      </c>
      <c r="D4" s="33" t="s">
        <v>288</v>
      </c>
      <c r="E4" s="34" t="s">
        <v>14</v>
      </c>
      <c r="F4" s="32">
        <v>1</v>
      </c>
      <c r="G4" s="32">
        <v>10.15</v>
      </c>
      <c r="H4" s="32">
        <v>10.56</v>
      </c>
      <c r="I4" s="32">
        <v>15.25</v>
      </c>
      <c r="J4" s="32" t="s">
        <v>289</v>
      </c>
    </row>
    <row r="5" s="26" customFormat="1" customHeight="1" spans="1:10">
      <c r="A5" s="32">
        <v>3</v>
      </c>
      <c r="B5" s="32" t="s">
        <v>255</v>
      </c>
      <c r="C5" s="35" t="s">
        <v>290</v>
      </c>
      <c r="D5" s="33" t="s">
        <v>291</v>
      </c>
      <c r="E5" s="34" t="s">
        <v>14</v>
      </c>
      <c r="F5" s="32">
        <v>1</v>
      </c>
      <c r="G5" s="32">
        <v>37.31</v>
      </c>
      <c r="H5" s="32">
        <v>35.65</v>
      </c>
      <c r="I5" s="32">
        <v>49</v>
      </c>
      <c r="J5" s="32" t="s">
        <v>292</v>
      </c>
    </row>
    <row r="6" s="26" customFormat="1" customHeight="1" spans="1:10">
      <c r="A6" s="32">
        <v>4</v>
      </c>
      <c r="B6" s="32" t="s">
        <v>107</v>
      </c>
      <c r="C6" s="35" t="s">
        <v>293</v>
      </c>
      <c r="D6" s="33" t="s">
        <v>294</v>
      </c>
      <c r="E6" s="34" t="s">
        <v>14</v>
      </c>
      <c r="F6" s="32">
        <v>13</v>
      </c>
      <c r="G6" s="32">
        <v>0.17</v>
      </c>
      <c r="H6" s="32">
        <v>0.17</v>
      </c>
      <c r="I6" s="32"/>
      <c r="J6" s="32"/>
    </row>
    <row r="7" s="26" customFormat="1" customHeight="1" spans="1:10">
      <c r="A7" s="32">
        <v>5</v>
      </c>
      <c r="B7" s="32" t="s">
        <v>259</v>
      </c>
      <c r="C7" s="35" t="s">
        <v>274</v>
      </c>
      <c r="D7" s="33" t="s">
        <v>264</v>
      </c>
      <c r="E7" s="34" t="s">
        <v>14</v>
      </c>
      <c r="F7" s="32">
        <v>19</v>
      </c>
      <c r="G7" s="32">
        <v>3.2</v>
      </c>
      <c r="H7" s="32">
        <v>3.2</v>
      </c>
      <c r="I7" s="32"/>
      <c r="J7" s="32" t="s">
        <v>295</v>
      </c>
    </row>
    <row r="8" s="26" customFormat="1" customHeight="1" spans="1:10">
      <c r="A8" s="32">
        <v>6</v>
      </c>
      <c r="B8" s="32" t="s">
        <v>259</v>
      </c>
      <c r="C8" s="35" t="s">
        <v>296</v>
      </c>
      <c r="D8" s="33" t="s">
        <v>297</v>
      </c>
      <c r="E8" s="34" t="s">
        <v>14</v>
      </c>
      <c r="F8" s="32">
        <v>1</v>
      </c>
      <c r="G8" s="32">
        <v>6.1</v>
      </c>
      <c r="H8" s="32">
        <v>6.1</v>
      </c>
      <c r="I8" s="32"/>
      <c r="J8" s="32" t="s">
        <v>298</v>
      </c>
    </row>
  </sheetData>
  <mergeCells count="1">
    <mergeCell ref="A1:J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G15" sqref="G15"/>
    </sheetView>
  </sheetViews>
  <sheetFormatPr defaultColWidth="8.90833333333333" defaultRowHeight="25" customHeight="1"/>
  <cols>
    <col min="1" max="1" width="11.4666666666667" style="1" customWidth="1"/>
    <col min="2" max="2" width="15.2916666666667" style="1" customWidth="1"/>
    <col min="3" max="3" width="10.2666666666667" style="1" customWidth="1"/>
    <col min="4" max="4" width="13.375" style="1" customWidth="1"/>
    <col min="5" max="5" width="25" style="1" customWidth="1"/>
    <col min="6" max="6" width="31.3166666666667" style="2" customWidth="1"/>
    <col min="7" max="7" width="7.725" style="1" customWidth="1"/>
    <col min="8" max="8" width="7.63333333333333" style="1" customWidth="1"/>
    <col min="9" max="9" width="8.26666666666667" style="1" customWidth="1"/>
    <col min="10" max="10" width="12.2666666666667" style="1" customWidth="1"/>
    <col min="11" max="12" width="15.5833333333333" style="1" customWidth="1"/>
    <col min="13" max="13" width="6.26666666666667" style="1" customWidth="1"/>
    <col min="14" max="14" width="8.20833333333333" style="1" customWidth="1"/>
    <col min="15" max="15" width="8.90833333333333" style="1" customWidth="1"/>
    <col min="16" max="16384" width="8.90833333333333" style="1"/>
  </cols>
  <sheetData>
    <row r="1" customHeight="1" spans="1:15">
      <c r="A1" s="3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Height="1" spans="1:15">
      <c r="A2" s="3" t="s">
        <v>41</v>
      </c>
      <c r="B2" s="3"/>
      <c r="C2" s="3"/>
      <c r="D2" s="3" t="s">
        <v>42</v>
      </c>
      <c r="E2" s="3" t="s">
        <v>42</v>
      </c>
      <c r="F2" s="3"/>
      <c r="G2" s="3"/>
      <c r="H2" s="3"/>
      <c r="I2" s="3"/>
      <c r="J2" s="3"/>
      <c r="K2" s="15" t="s">
        <v>43</v>
      </c>
      <c r="L2" s="16"/>
      <c r="M2" s="16"/>
      <c r="N2" s="16"/>
      <c r="O2" s="16"/>
    </row>
    <row r="3" ht="51" customHeight="1" spans="1:15">
      <c r="A3" s="4" t="s">
        <v>44</v>
      </c>
      <c r="B3" s="4" t="s">
        <v>45</v>
      </c>
      <c r="C3" s="5" t="s">
        <v>129</v>
      </c>
      <c r="D3" s="4" t="s">
        <v>46</v>
      </c>
      <c r="E3" s="4" t="s">
        <v>3</v>
      </c>
      <c r="F3" s="4" t="s">
        <v>47</v>
      </c>
      <c r="G3" s="4" t="s">
        <v>6</v>
      </c>
      <c r="H3" s="6" t="s">
        <v>48</v>
      </c>
      <c r="I3" s="17" t="s">
        <v>49</v>
      </c>
      <c r="J3" s="18" t="s">
        <v>208</v>
      </c>
      <c r="K3" s="5" t="s">
        <v>46</v>
      </c>
      <c r="L3" s="5" t="s">
        <v>3</v>
      </c>
      <c r="M3" s="4" t="s">
        <v>6</v>
      </c>
      <c r="N3" s="17" t="s">
        <v>48</v>
      </c>
      <c r="O3" s="17" t="s">
        <v>49</v>
      </c>
    </row>
    <row r="4" customHeight="1" spans="1:15">
      <c r="A4" s="7" t="s">
        <v>299</v>
      </c>
      <c r="B4" s="8" t="s">
        <v>300</v>
      </c>
      <c r="C4" s="9">
        <v>8</v>
      </c>
      <c r="D4" s="9" t="s">
        <v>295</v>
      </c>
      <c r="E4" s="8" t="s">
        <v>274</v>
      </c>
      <c r="F4" s="10" t="s">
        <v>248</v>
      </c>
      <c r="G4" s="11">
        <v>19</v>
      </c>
      <c r="H4" s="12">
        <v>3.5</v>
      </c>
      <c r="I4" s="19">
        <f t="shared" ref="I4:I8" si="0">H4*G4</f>
        <v>66.5</v>
      </c>
      <c r="J4" s="20">
        <f>I4*1000/C4/19</f>
        <v>437.5</v>
      </c>
      <c r="K4" s="9" t="s">
        <v>295</v>
      </c>
      <c r="L4" s="7" t="s">
        <v>274</v>
      </c>
      <c r="M4" s="7">
        <v>1</v>
      </c>
      <c r="N4" s="7">
        <v>3.5</v>
      </c>
      <c r="O4" s="7">
        <f t="shared" ref="O4:O8" si="1">N4*M4</f>
        <v>3.5</v>
      </c>
    </row>
    <row r="5" customHeight="1" spans="1:15">
      <c r="A5" s="13"/>
      <c r="B5" s="8" t="s">
        <v>253</v>
      </c>
      <c r="C5" s="9">
        <v>107</v>
      </c>
      <c r="D5" s="9" t="s">
        <v>298</v>
      </c>
      <c r="E5" s="8" t="s">
        <v>296</v>
      </c>
      <c r="F5" s="10" t="s">
        <v>301</v>
      </c>
      <c r="G5" s="11">
        <v>1</v>
      </c>
      <c r="H5" s="12">
        <v>7.2</v>
      </c>
      <c r="I5" s="19">
        <f t="shared" si="0"/>
        <v>7.2</v>
      </c>
      <c r="J5" s="20">
        <f t="shared" ref="J5:J8" si="2">I5*1000/C5</f>
        <v>67.2897196261682</v>
      </c>
      <c r="K5" s="9" t="s">
        <v>298</v>
      </c>
      <c r="L5" s="7" t="s">
        <v>296</v>
      </c>
      <c r="M5" s="7">
        <v>1</v>
      </c>
      <c r="N5" s="7">
        <v>7.2</v>
      </c>
      <c r="O5" s="7">
        <f t="shared" si="1"/>
        <v>7.2</v>
      </c>
    </row>
    <row r="6" ht="31" customHeight="1" spans="1:15">
      <c r="A6" s="7" t="s">
        <v>299</v>
      </c>
      <c r="B6" s="8" t="s">
        <v>302</v>
      </c>
      <c r="C6" s="9">
        <v>472</v>
      </c>
      <c r="D6" s="9" t="s">
        <v>303</v>
      </c>
      <c r="E6" s="8" t="s">
        <v>304</v>
      </c>
      <c r="F6" s="10" t="s">
        <v>305</v>
      </c>
      <c r="G6" s="11">
        <v>8</v>
      </c>
      <c r="H6" s="12">
        <v>14</v>
      </c>
      <c r="I6" s="19">
        <f t="shared" si="0"/>
        <v>112</v>
      </c>
      <c r="J6" s="20">
        <f t="shared" si="2"/>
        <v>237.28813559322</v>
      </c>
      <c r="K6" s="21" t="s">
        <v>306</v>
      </c>
      <c r="L6" s="7" t="s">
        <v>290</v>
      </c>
      <c r="M6" s="7">
        <v>1</v>
      </c>
      <c r="N6" s="7">
        <v>110</v>
      </c>
      <c r="O6" s="7">
        <f t="shared" si="1"/>
        <v>110</v>
      </c>
    </row>
    <row r="7" ht="31" customHeight="1" spans="1:15">
      <c r="A7" s="13"/>
      <c r="B7" s="8" t="s">
        <v>307</v>
      </c>
      <c r="C7" s="9">
        <v>165</v>
      </c>
      <c r="D7" s="9" t="s">
        <v>303</v>
      </c>
      <c r="E7" s="8" t="s">
        <v>304</v>
      </c>
      <c r="F7" s="10" t="s">
        <v>305</v>
      </c>
      <c r="G7" s="11">
        <v>3</v>
      </c>
      <c r="H7" s="12">
        <v>14</v>
      </c>
      <c r="I7" s="19">
        <f t="shared" si="0"/>
        <v>42</v>
      </c>
      <c r="J7" s="20">
        <f t="shared" si="2"/>
        <v>254.545454545455</v>
      </c>
      <c r="K7" s="21" t="s">
        <v>308</v>
      </c>
      <c r="L7" s="7" t="s">
        <v>256</v>
      </c>
      <c r="M7" s="7">
        <v>1</v>
      </c>
      <c r="N7" s="7">
        <v>40</v>
      </c>
      <c r="O7" s="7">
        <f t="shared" si="1"/>
        <v>40</v>
      </c>
    </row>
    <row r="8" ht="31" customHeight="1" spans="1:15">
      <c r="A8" s="13"/>
      <c r="B8" s="8" t="s">
        <v>309</v>
      </c>
      <c r="C8" s="9">
        <v>32</v>
      </c>
      <c r="D8" s="9" t="s">
        <v>303</v>
      </c>
      <c r="E8" s="8" t="s">
        <v>304</v>
      </c>
      <c r="F8" s="10" t="s">
        <v>305</v>
      </c>
      <c r="G8" s="11">
        <v>2</v>
      </c>
      <c r="H8" s="12">
        <v>14</v>
      </c>
      <c r="I8" s="19">
        <f t="shared" si="0"/>
        <v>28</v>
      </c>
      <c r="J8" s="20">
        <f t="shared" si="2"/>
        <v>875</v>
      </c>
      <c r="K8" s="21" t="s">
        <v>310</v>
      </c>
      <c r="L8" s="7" t="s">
        <v>283</v>
      </c>
      <c r="M8" s="7">
        <v>1</v>
      </c>
      <c r="N8" s="7">
        <v>28</v>
      </c>
      <c r="O8" s="7">
        <f t="shared" si="1"/>
        <v>28</v>
      </c>
    </row>
    <row r="9" customHeight="1" spans="1:15">
      <c r="A9" s="3" t="s">
        <v>77</v>
      </c>
      <c r="B9" s="10"/>
      <c r="C9" s="3">
        <f>SUM(C4:C8)</f>
        <v>784</v>
      </c>
      <c r="D9" s="3"/>
      <c r="E9" s="3"/>
      <c r="F9" s="3"/>
      <c r="G9" s="3">
        <f>SUM(G4:G8)</f>
        <v>33</v>
      </c>
      <c r="H9" s="14"/>
      <c r="I9" s="3">
        <f>SUM(I4:I8)</f>
        <v>255.7</v>
      </c>
      <c r="J9" s="22"/>
      <c r="K9" s="3"/>
      <c r="L9" s="3"/>
      <c r="M9" s="3">
        <f>SUM(M4:M8)</f>
        <v>5</v>
      </c>
      <c r="N9" s="23"/>
      <c r="O9" s="3">
        <f>SUM(O4:O8)</f>
        <v>188.7</v>
      </c>
    </row>
    <row r="13" customHeight="1" spans="15:17">
      <c r="O13" s="24"/>
      <c r="P13" s="24"/>
      <c r="Q13" s="24"/>
    </row>
    <row r="14" customHeight="1" spans="15:17">
      <c r="O14" s="24"/>
      <c r="P14" s="25"/>
      <c r="Q14" s="24"/>
    </row>
    <row r="15" customHeight="1" spans="15:17">
      <c r="O15" s="24"/>
      <c r="P15" s="25"/>
      <c r="Q15" s="24"/>
    </row>
    <row r="16" customHeight="1" spans="15:17">
      <c r="O16" s="24"/>
      <c r="P16" s="25"/>
      <c r="Q16" s="24"/>
    </row>
    <row r="17" customHeight="1" spans="15:17">
      <c r="O17" s="24"/>
      <c r="P17" s="25"/>
      <c r="Q17" s="24"/>
    </row>
    <row r="18" customHeight="1" spans="15:17">
      <c r="O18" s="24"/>
      <c r="P18" s="25"/>
      <c r="Q18" s="24"/>
    </row>
    <row r="19" customHeight="1" spans="15:17">
      <c r="O19" s="24"/>
      <c r="P19" s="25"/>
      <c r="Q19" s="24"/>
    </row>
    <row r="20" customHeight="1" spans="15:17">
      <c r="O20" s="24"/>
      <c r="P20" s="25"/>
      <c r="Q20" s="24"/>
    </row>
    <row r="21" customHeight="1" spans="15:17">
      <c r="O21" s="24"/>
      <c r="P21" s="25"/>
      <c r="Q21" s="24"/>
    </row>
    <row r="22" customHeight="1" spans="15:17">
      <c r="O22" s="24"/>
      <c r="P22" s="25"/>
      <c r="Q22" s="24"/>
    </row>
    <row r="23" customHeight="1" spans="15:17">
      <c r="O23" s="24"/>
      <c r="P23" s="25"/>
      <c r="Q23" s="24"/>
    </row>
    <row r="24" customHeight="1" spans="15:17">
      <c r="O24" s="24"/>
      <c r="P24" s="25"/>
      <c r="Q24" s="24"/>
    </row>
    <row r="25" customHeight="1" spans="15:17">
      <c r="O25" s="24"/>
      <c r="P25" s="25"/>
      <c r="Q25" s="24"/>
    </row>
    <row r="26" customHeight="1" spans="15:17">
      <c r="O26" s="24"/>
      <c r="P26" s="24"/>
      <c r="Q26" s="24"/>
    </row>
    <row r="27" customHeight="1" spans="15:17">
      <c r="O27" s="24"/>
      <c r="P27" s="24"/>
      <c r="Q27" s="24"/>
    </row>
  </sheetData>
  <mergeCells count="6">
    <mergeCell ref="A1:O1"/>
    <mergeCell ref="A2:C2"/>
    <mergeCell ref="E2:J2"/>
    <mergeCell ref="K2:O2"/>
    <mergeCell ref="A4:A5"/>
    <mergeCell ref="A6:A8"/>
  </mergeCells>
  <dataValidations count="1">
    <dataValidation allowBlank="1" showInputMessage="1" showErrorMessage="1" sqref="D$1:D$1048576 K4:K8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zoomScale="115" zoomScaleNormal="115" workbookViewId="0">
      <selection activeCell="D11" sqref="D11"/>
    </sheetView>
  </sheetViews>
  <sheetFormatPr defaultColWidth="8.90833333333333" defaultRowHeight="25" customHeight="1"/>
  <cols>
    <col min="1" max="1" width="11.7916666666667" style="122" customWidth="1"/>
    <col min="2" max="2" width="15.2916666666667" style="122" customWidth="1"/>
    <col min="3" max="3" width="13.375" style="122" customWidth="1"/>
    <col min="4" max="4" width="14.875" style="122" customWidth="1"/>
    <col min="5" max="5" width="17.125" style="123" customWidth="1"/>
    <col min="6" max="6" width="7.725" style="122" customWidth="1"/>
    <col min="7" max="7" width="7.63333333333333" style="122" customWidth="1"/>
    <col min="8" max="8" width="8.26666666666667" style="122" customWidth="1"/>
    <col min="9" max="9" width="16.4166666666667" style="122" customWidth="1"/>
    <col min="10" max="10" width="15.5833333333333" style="122" customWidth="1"/>
    <col min="11" max="11" width="6.26666666666667" style="122" customWidth="1"/>
    <col min="12" max="12" width="8.20833333333333" style="122" customWidth="1"/>
    <col min="13" max="13" width="8.90833333333333" style="122" customWidth="1"/>
    <col min="14" max="16384" width="8.90833333333333" style="122"/>
  </cols>
  <sheetData>
    <row r="1" customHeight="1" spans="1:13">
      <c r="A1" s="39" t="s">
        <v>40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customHeight="1" spans="1:13">
      <c r="A2" s="39" t="s">
        <v>41</v>
      </c>
      <c r="B2" s="39"/>
      <c r="C2" s="39" t="s">
        <v>42</v>
      </c>
      <c r="D2" s="39" t="s">
        <v>42</v>
      </c>
      <c r="E2" s="39"/>
      <c r="F2" s="39"/>
      <c r="G2" s="39"/>
      <c r="H2" s="39"/>
      <c r="I2" s="57" t="s">
        <v>43</v>
      </c>
      <c r="J2" s="58"/>
      <c r="K2" s="58"/>
      <c r="L2" s="58"/>
      <c r="M2" s="58"/>
    </row>
    <row r="3" ht="48" customHeight="1" spans="1:13">
      <c r="A3" s="71" t="s">
        <v>44</v>
      </c>
      <c r="B3" s="71" t="s">
        <v>45</v>
      </c>
      <c r="C3" s="71" t="s">
        <v>46</v>
      </c>
      <c r="D3" s="71" t="s">
        <v>3</v>
      </c>
      <c r="E3" s="71" t="s">
        <v>47</v>
      </c>
      <c r="F3" s="71" t="s">
        <v>6</v>
      </c>
      <c r="G3" s="73" t="s">
        <v>48</v>
      </c>
      <c r="H3" s="78" t="s">
        <v>49</v>
      </c>
      <c r="I3" s="72" t="s">
        <v>50</v>
      </c>
      <c r="J3" s="72" t="s">
        <v>3</v>
      </c>
      <c r="K3" s="71" t="s">
        <v>6</v>
      </c>
      <c r="L3" s="78" t="s">
        <v>48</v>
      </c>
      <c r="M3" s="78" t="s">
        <v>49</v>
      </c>
    </row>
    <row r="4" customHeight="1" spans="1:13">
      <c r="A4" s="89" t="s">
        <v>51</v>
      </c>
      <c r="B4" s="124" t="s">
        <v>52</v>
      </c>
      <c r="C4" s="45" t="s">
        <v>53</v>
      </c>
      <c r="D4" s="45" t="s">
        <v>23</v>
      </c>
      <c r="E4" s="74" t="str">
        <f>VLOOKUP(D4,[1]Sheet1!$B$2:$D$62,2,FALSE)</f>
        <v>多联式天井室内机</v>
      </c>
      <c r="F4" s="75">
        <v>4</v>
      </c>
      <c r="G4" s="76">
        <f>VLOOKUP(D4,[1]Sheet1!B$19:E$61,4,FALSE)</f>
        <v>10</v>
      </c>
      <c r="H4" s="80">
        <f t="shared" ref="H4:H14" si="0">G4*F4</f>
        <v>40</v>
      </c>
      <c r="I4" s="43" t="s">
        <v>54</v>
      </c>
      <c r="J4" s="43" t="s">
        <v>19</v>
      </c>
      <c r="K4" s="43">
        <v>1</v>
      </c>
      <c r="L4" s="43">
        <v>78.5</v>
      </c>
      <c r="M4" s="43">
        <f>L4*K4</f>
        <v>78.5</v>
      </c>
    </row>
    <row r="5" customHeight="1" spans="1:13">
      <c r="A5" s="89"/>
      <c r="B5" s="45" t="s">
        <v>55</v>
      </c>
      <c r="C5" s="45" t="s">
        <v>56</v>
      </c>
      <c r="D5" s="45" t="s">
        <v>26</v>
      </c>
      <c r="E5" s="74" t="str">
        <f>VLOOKUP(D5,[1]Sheet1!$B$2:$D$62,2,FALSE)</f>
        <v>多联式天井室内机</v>
      </c>
      <c r="F5" s="75">
        <v>3</v>
      </c>
      <c r="G5" s="76">
        <f>VLOOKUP(D5,[1]Sheet1!B$19:E$61,4,FALSE)</f>
        <v>12.5</v>
      </c>
      <c r="H5" s="80">
        <f t="shared" si="0"/>
        <v>37.5</v>
      </c>
      <c r="I5" s="53"/>
      <c r="J5" s="53"/>
      <c r="K5" s="53"/>
      <c r="L5" s="53"/>
      <c r="M5" s="53"/>
    </row>
    <row r="6" s="122" customFormat="1" customHeight="1" spans="1:13">
      <c r="A6" s="89"/>
      <c r="B6" s="45" t="s">
        <v>57</v>
      </c>
      <c r="C6" s="45" t="s">
        <v>36</v>
      </c>
      <c r="D6" s="45" t="s">
        <v>34</v>
      </c>
      <c r="E6" s="74" t="s">
        <v>58</v>
      </c>
      <c r="F6" s="75">
        <v>3</v>
      </c>
      <c r="G6" s="76">
        <v>3.5</v>
      </c>
      <c r="H6" s="80">
        <f t="shared" si="0"/>
        <v>10.5</v>
      </c>
      <c r="I6" s="125" t="s">
        <v>59</v>
      </c>
      <c r="J6" s="126"/>
      <c r="K6" s="126"/>
      <c r="L6" s="126"/>
      <c r="M6" s="126"/>
    </row>
    <row r="7" customHeight="1" spans="1:13">
      <c r="A7" s="89"/>
      <c r="B7" s="45" t="s">
        <v>57</v>
      </c>
      <c r="C7" s="45" t="s">
        <v>39</v>
      </c>
      <c r="D7" s="45" t="s">
        <v>37</v>
      </c>
      <c r="E7" s="74" t="s">
        <v>58</v>
      </c>
      <c r="F7" s="75">
        <v>2</v>
      </c>
      <c r="G7" s="76">
        <v>5</v>
      </c>
      <c r="H7" s="80">
        <f t="shared" si="0"/>
        <v>10</v>
      </c>
      <c r="I7" s="125" t="s">
        <v>59</v>
      </c>
      <c r="J7" s="126"/>
      <c r="K7" s="126"/>
      <c r="L7" s="126"/>
      <c r="M7" s="126"/>
    </row>
    <row r="8" s="122" customFormat="1" ht="31" customHeight="1" spans="1:13">
      <c r="A8" s="89" t="s">
        <v>60</v>
      </c>
      <c r="B8" s="52" t="s">
        <v>61</v>
      </c>
      <c r="C8" s="52" t="s">
        <v>62</v>
      </c>
      <c r="D8" s="52" t="s">
        <v>29</v>
      </c>
      <c r="E8" s="74" t="s">
        <v>63</v>
      </c>
      <c r="F8" s="75">
        <v>8</v>
      </c>
      <c r="G8" s="76">
        <v>2.8</v>
      </c>
      <c r="H8" s="80">
        <f t="shared" si="0"/>
        <v>22.4</v>
      </c>
      <c r="I8" s="43" t="s">
        <v>64</v>
      </c>
      <c r="J8" s="43" t="s">
        <v>16</v>
      </c>
      <c r="K8" s="43">
        <v>1</v>
      </c>
      <c r="L8" s="43">
        <v>25.2</v>
      </c>
      <c r="M8" s="43">
        <f t="shared" ref="M8:M14" si="1">L8*K8</f>
        <v>25.2</v>
      </c>
    </row>
    <row r="9" s="122" customFormat="1" ht="31" customHeight="1" spans="1:13">
      <c r="A9" s="89" t="s">
        <v>65</v>
      </c>
      <c r="B9" s="52" t="s">
        <v>61</v>
      </c>
      <c r="C9" s="52" t="s">
        <v>66</v>
      </c>
      <c r="D9" s="52" t="s">
        <v>31</v>
      </c>
      <c r="E9" s="74" t="s">
        <v>63</v>
      </c>
      <c r="F9" s="75">
        <v>1</v>
      </c>
      <c r="G9" s="76">
        <v>3.6</v>
      </c>
      <c r="H9" s="80">
        <f t="shared" si="0"/>
        <v>3.6</v>
      </c>
      <c r="I9" s="50"/>
      <c r="J9" s="50"/>
      <c r="K9" s="50"/>
      <c r="L9" s="50"/>
      <c r="M9" s="50"/>
    </row>
    <row r="10" s="122" customFormat="1" ht="31" customHeight="1" spans="1:13">
      <c r="A10" s="89" t="s">
        <v>67</v>
      </c>
      <c r="B10" s="52" t="s">
        <v>61</v>
      </c>
      <c r="C10" s="52" t="s">
        <v>62</v>
      </c>
      <c r="D10" s="52" t="s">
        <v>29</v>
      </c>
      <c r="E10" s="74" t="s">
        <v>63</v>
      </c>
      <c r="F10" s="75">
        <v>9</v>
      </c>
      <c r="G10" s="76">
        <v>2.8</v>
      </c>
      <c r="H10" s="80">
        <f t="shared" si="0"/>
        <v>25.2</v>
      </c>
      <c r="I10" s="43" t="s">
        <v>68</v>
      </c>
      <c r="J10" s="43" t="s">
        <v>16</v>
      </c>
      <c r="K10" s="43">
        <v>1</v>
      </c>
      <c r="L10" s="43">
        <v>25.2</v>
      </c>
      <c r="M10" s="43">
        <f t="shared" si="1"/>
        <v>25.2</v>
      </c>
    </row>
    <row r="11" s="122" customFormat="1" ht="31" customHeight="1" spans="1:13">
      <c r="A11" s="89" t="s">
        <v>69</v>
      </c>
      <c r="B11" s="52" t="s">
        <v>61</v>
      </c>
      <c r="C11" s="52" t="s">
        <v>62</v>
      </c>
      <c r="D11" s="52" t="s">
        <v>29</v>
      </c>
      <c r="E11" s="74" t="s">
        <v>63</v>
      </c>
      <c r="F11" s="75">
        <v>9</v>
      </c>
      <c r="G11" s="76">
        <v>2.8</v>
      </c>
      <c r="H11" s="80">
        <f t="shared" si="0"/>
        <v>25.2</v>
      </c>
      <c r="I11" s="43" t="s">
        <v>70</v>
      </c>
      <c r="J11" s="43" t="s">
        <v>16</v>
      </c>
      <c r="K11" s="43">
        <v>1</v>
      </c>
      <c r="L11" s="43">
        <v>25.2</v>
      </c>
      <c r="M11" s="43">
        <f t="shared" si="1"/>
        <v>25.2</v>
      </c>
    </row>
    <row r="12" s="122" customFormat="1" ht="31" customHeight="1" spans="1:14">
      <c r="A12" s="89" t="s">
        <v>71</v>
      </c>
      <c r="B12" s="52" t="s">
        <v>61</v>
      </c>
      <c r="C12" s="52" t="s">
        <v>62</v>
      </c>
      <c r="D12" s="52" t="s">
        <v>29</v>
      </c>
      <c r="E12" s="74" t="s">
        <v>63</v>
      </c>
      <c r="F12" s="75">
        <v>8</v>
      </c>
      <c r="G12" s="76">
        <v>2.8</v>
      </c>
      <c r="H12" s="80">
        <f t="shared" si="0"/>
        <v>22.4</v>
      </c>
      <c r="I12" s="43" t="s">
        <v>72</v>
      </c>
      <c r="J12" s="43" t="s">
        <v>12</v>
      </c>
      <c r="K12" s="43">
        <v>1</v>
      </c>
      <c r="L12" s="43">
        <v>22.4</v>
      </c>
      <c r="M12" s="43">
        <f t="shared" si="1"/>
        <v>22.4</v>
      </c>
      <c r="N12" s="127"/>
    </row>
    <row r="13" s="122" customFormat="1" ht="31" customHeight="1" spans="1:14">
      <c r="A13" s="89" t="s">
        <v>73</v>
      </c>
      <c r="B13" s="52" t="s">
        <v>61</v>
      </c>
      <c r="C13" s="52" t="s">
        <v>62</v>
      </c>
      <c r="D13" s="52" t="s">
        <v>29</v>
      </c>
      <c r="E13" s="74" t="s">
        <v>63</v>
      </c>
      <c r="F13" s="75">
        <v>8</v>
      </c>
      <c r="G13" s="76">
        <v>2.8</v>
      </c>
      <c r="H13" s="80">
        <f t="shared" si="0"/>
        <v>22.4</v>
      </c>
      <c r="I13" s="43" t="s">
        <v>74</v>
      </c>
      <c r="J13" s="43" t="s">
        <v>12</v>
      </c>
      <c r="K13" s="43">
        <v>1</v>
      </c>
      <c r="L13" s="43">
        <v>22.4</v>
      </c>
      <c r="M13" s="43">
        <f t="shared" si="1"/>
        <v>22.4</v>
      </c>
      <c r="N13" s="127"/>
    </row>
    <row r="14" s="122" customFormat="1" ht="31" customHeight="1" spans="1:14">
      <c r="A14" s="89" t="s">
        <v>75</v>
      </c>
      <c r="B14" s="52" t="s">
        <v>61</v>
      </c>
      <c r="C14" s="52" t="s">
        <v>62</v>
      </c>
      <c r="D14" s="52" t="s">
        <v>29</v>
      </c>
      <c r="E14" s="74" t="s">
        <v>63</v>
      </c>
      <c r="F14" s="75">
        <v>8</v>
      </c>
      <c r="G14" s="76">
        <v>2.8</v>
      </c>
      <c r="H14" s="80">
        <f t="shared" si="0"/>
        <v>22.4</v>
      </c>
      <c r="I14" s="43" t="s">
        <v>76</v>
      </c>
      <c r="J14" s="43" t="s">
        <v>12</v>
      </c>
      <c r="K14" s="43">
        <v>1</v>
      </c>
      <c r="L14" s="43">
        <v>22.4</v>
      </c>
      <c r="M14" s="43">
        <f t="shared" si="1"/>
        <v>22.4</v>
      </c>
      <c r="N14" s="127"/>
    </row>
    <row r="15" customHeight="1" spans="1:13">
      <c r="A15" s="39" t="s">
        <v>77</v>
      </c>
      <c r="B15" s="74"/>
      <c r="C15" s="39"/>
      <c r="D15" s="39"/>
      <c r="E15" s="39"/>
      <c r="F15" s="39">
        <f>SUM(F4:F14)</f>
        <v>63</v>
      </c>
      <c r="G15" s="77"/>
      <c r="H15" s="39">
        <f>SUM(H4:H14)</f>
        <v>241.6</v>
      </c>
      <c r="I15" s="39"/>
      <c r="J15" s="39"/>
      <c r="K15" s="39">
        <f>SUM(K4:K14)</f>
        <v>7</v>
      </c>
      <c r="L15" s="83"/>
      <c r="M15" s="39">
        <f>SUM(M4:M14)</f>
        <v>221.3</v>
      </c>
    </row>
    <row r="19" customHeight="1" spans="13:15">
      <c r="M19" s="128"/>
      <c r="N19" s="128"/>
      <c r="O19" s="128"/>
    </row>
    <row r="20" customHeight="1" spans="13:15">
      <c r="M20" s="128"/>
      <c r="N20" s="129"/>
      <c r="O20" s="128"/>
    </row>
    <row r="21" customHeight="1" spans="13:15">
      <c r="M21" s="128"/>
      <c r="N21" s="129"/>
      <c r="O21" s="128"/>
    </row>
    <row r="22" customHeight="1" spans="13:15">
      <c r="M22" s="128"/>
      <c r="N22" s="129"/>
      <c r="O22" s="128"/>
    </row>
    <row r="23" customHeight="1" spans="13:15">
      <c r="M23" s="128"/>
      <c r="N23" s="129"/>
      <c r="O23" s="128"/>
    </row>
    <row r="24" customHeight="1" spans="13:15">
      <c r="M24" s="128"/>
      <c r="N24" s="129"/>
      <c r="O24" s="128"/>
    </row>
    <row r="25" customHeight="1" spans="13:15">
      <c r="M25" s="128"/>
      <c r="N25" s="129"/>
      <c r="O25" s="128"/>
    </row>
    <row r="26" customHeight="1" spans="13:15">
      <c r="M26" s="128"/>
      <c r="N26" s="129"/>
      <c r="O26" s="128"/>
    </row>
    <row r="27" customHeight="1" spans="13:15">
      <c r="M27" s="128"/>
      <c r="N27" s="129"/>
      <c r="O27" s="128"/>
    </row>
    <row r="28" customHeight="1" spans="13:15">
      <c r="M28" s="128"/>
      <c r="N28" s="129"/>
      <c r="O28" s="128"/>
    </row>
    <row r="29" customHeight="1" spans="13:15">
      <c r="M29" s="128"/>
      <c r="N29" s="129"/>
      <c r="O29" s="128"/>
    </row>
    <row r="30" customHeight="1" spans="13:15">
      <c r="M30" s="128"/>
      <c r="N30" s="129"/>
      <c r="O30" s="128"/>
    </row>
    <row r="31" customHeight="1" spans="13:15">
      <c r="M31" s="128"/>
      <c r="N31" s="129"/>
      <c r="O31" s="128"/>
    </row>
    <row r="32" customHeight="1" spans="13:15">
      <c r="M32" s="128"/>
      <c r="N32" s="128"/>
      <c r="O32" s="128"/>
    </row>
    <row r="33" customHeight="1" spans="13:15">
      <c r="M33" s="128"/>
      <c r="N33" s="128"/>
      <c r="O33" s="128"/>
    </row>
  </sheetData>
  <mergeCells count="17">
    <mergeCell ref="A1:M1"/>
    <mergeCell ref="A2:B2"/>
    <mergeCell ref="D2:H2"/>
    <mergeCell ref="I2:M2"/>
    <mergeCell ref="I6:M6"/>
    <mergeCell ref="I7:M7"/>
    <mergeCell ref="A4:A7"/>
    <mergeCell ref="I4:I5"/>
    <mergeCell ref="I8:I9"/>
    <mergeCell ref="J4:J5"/>
    <mergeCell ref="J8:J9"/>
    <mergeCell ref="K4:K5"/>
    <mergeCell ref="K8:K9"/>
    <mergeCell ref="L4:L5"/>
    <mergeCell ref="L8:L9"/>
    <mergeCell ref="M4:M5"/>
    <mergeCell ref="M8:M9"/>
  </mergeCells>
  <dataValidations count="2">
    <dataValidation type="list" allowBlank="1" showInputMessage="1" showErrorMessage="1" sqref="D14 D4:D5 D8:D10">
      <formula1>[1]Sheet1!#REF!</formula1>
    </dataValidation>
    <dataValidation allowBlank="1" showInputMessage="1" showErrorMessage="1" sqref="C$1:C$1048576 D6:D7"/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D14" sqref="D14"/>
    </sheetView>
  </sheetViews>
  <sheetFormatPr defaultColWidth="8.725" defaultRowHeight="25" customHeight="1"/>
  <cols>
    <col min="1" max="1" width="8.725" style="116"/>
    <col min="2" max="2" width="21.875" style="116" customWidth="1"/>
    <col min="3" max="3" width="23.75" style="116" customWidth="1"/>
    <col min="4" max="4" width="31.875" style="117" customWidth="1"/>
    <col min="5" max="5" width="12.8166666666667" style="116"/>
    <col min="6" max="6" width="8.725" style="116"/>
    <col min="7" max="8" width="20.675" style="116" customWidth="1"/>
    <col min="9" max="9" width="17.625" style="116" customWidth="1"/>
    <col min="10" max="10" width="14.5" style="116" customWidth="1"/>
    <col min="11" max="16384" width="8.725" style="115"/>
  </cols>
  <sheetData>
    <row r="1" s="115" customFormat="1" ht="42" customHeight="1" spans="1:10">
      <c r="A1" s="29" t="s">
        <v>78</v>
      </c>
      <c r="B1" s="29"/>
      <c r="C1" s="29"/>
      <c r="D1" s="29"/>
      <c r="E1" s="29"/>
      <c r="F1" s="29"/>
      <c r="G1" s="29"/>
      <c r="H1" s="29"/>
      <c r="I1" s="29"/>
      <c r="J1" s="29"/>
    </row>
    <row r="2" s="115" customFormat="1" ht="39" customHeight="1" spans="1:10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1" t="s">
        <v>7</v>
      </c>
      <c r="H2" s="31" t="s">
        <v>8</v>
      </c>
      <c r="I2" s="31" t="s">
        <v>9</v>
      </c>
      <c r="J2" s="29" t="s">
        <v>10</v>
      </c>
    </row>
    <row r="3" s="115" customFormat="1" customHeight="1" spans="1:10">
      <c r="A3" s="32">
        <v>1</v>
      </c>
      <c r="B3" s="32" t="s">
        <v>11</v>
      </c>
      <c r="C3" s="32" t="s">
        <v>79</v>
      </c>
      <c r="D3" s="33" t="s">
        <v>80</v>
      </c>
      <c r="E3" s="34" t="s">
        <v>14</v>
      </c>
      <c r="F3" s="32">
        <v>1</v>
      </c>
      <c r="G3" s="32">
        <v>3.6</v>
      </c>
      <c r="H3" s="32">
        <v>3.8</v>
      </c>
      <c r="I3" s="32">
        <v>6.2</v>
      </c>
      <c r="J3" s="32" t="s">
        <v>81</v>
      </c>
    </row>
    <row r="4" s="115" customFormat="1" customHeight="1" spans="1:10">
      <c r="A4" s="32">
        <v>2</v>
      </c>
      <c r="B4" s="32" t="s">
        <v>11</v>
      </c>
      <c r="C4" s="32" t="s">
        <v>82</v>
      </c>
      <c r="D4" s="33" t="s">
        <v>83</v>
      </c>
      <c r="E4" s="34" t="s">
        <v>14</v>
      </c>
      <c r="F4" s="32">
        <v>1</v>
      </c>
      <c r="G4" s="32">
        <v>27.55</v>
      </c>
      <c r="H4" s="32">
        <v>27.54</v>
      </c>
      <c r="I4" s="32">
        <v>40.3</v>
      </c>
      <c r="J4" s="32" t="s">
        <v>84</v>
      </c>
    </row>
    <row r="5" s="115" customFormat="1" customHeight="1" spans="1:10">
      <c r="A5" s="32">
        <v>3</v>
      </c>
      <c r="B5" s="32" t="s">
        <v>11</v>
      </c>
      <c r="C5" s="32" t="s">
        <v>85</v>
      </c>
      <c r="D5" s="33" t="s">
        <v>86</v>
      </c>
      <c r="E5" s="34" t="s">
        <v>14</v>
      </c>
      <c r="F5" s="32">
        <v>2</v>
      </c>
      <c r="G5" s="32" t="s">
        <v>87</v>
      </c>
      <c r="H5" s="32" t="s">
        <v>88</v>
      </c>
      <c r="I5" s="32" t="s">
        <v>89</v>
      </c>
      <c r="J5" s="32" t="s">
        <v>90</v>
      </c>
    </row>
    <row r="6" s="115" customFormat="1" customHeight="1" spans="1:10">
      <c r="A6" s="32">
        <v>4</v>
      </c>
      <c r="B6" s="32" t="s">
        <v>11</v>
      </c>
      <c r="C6" s="32" t="s">
        <v>91</v>
      </c>
      <c r="D6" s="33" t="s">
        <v>92</v>
      </c>
      <c r="E6" s="34" t="s">
        <v>14</v>
      </c>
      <c r="F6" s="32">
        <v>1</v>
      </c>
      <c r="G6" s="32" t="s">
        <v>93</v>
      </c>
      <c r="H6" s="32" t="s">
        <v>94</v>
      </c>
      <c r="I6" s="32" t="s">
        <v>95</v>
      </c>
      <c r="J6" s="32" t="s">
        <v>96</v>
      </c>
    </row>
    <row r="7" s="115" customFormat="1" customHeight="1" spans="1:10">
      <c r="A7" s="32">
        <v>5</v>
      </c>
      <c r="B7" s="32" t="s">
        <v>11</v>
      </c>
      <c r="C7" s="32" t="s">
        <v>97</v>
      </c>
      <c r="D7" s="33" t="s">
        <v>98</v>
      </c>
      <c r="E7" s="34" t="s">
        <v>14</v>
      </c>
      <c r="F7" s="32">
        <v>2</v>
      </c>
      <c r="G7" s="32">
        <f>20.16*2</f>
        <v>40.32</v>
      </c>
      <c r="H7" s="32">
        <f>21.35*2</f>
        <v>42.7</v>
      </c>
      <c r="I7" s="32">
        <f>26.47*2</f>
        <v>52.94</v>
      </c>
      <c r="J7" s="32" t="s">
        <v>99</v>
      </c>
    </row>
    <row r="8" s="115" customFormat="1" customHeight="1" spans="1:10">
      <c r="A8" s="32">
        <v>6</v>
      </c>
      <c r="B8" s="32" t="s">
        <v>11</v>
      </c>
      <c r="C8" s="32" t="s">
        <v>100</v>
      </c>
      <c r="D8" s="33" t="s">
        <v>101</v>
      </c>
      <c r="E8" s="34" t="s">
        <v>14</v>
      </c>
      <c r="F8" s="32">
        <v>1</v>
      </c>
      <c r="G8" s="32" t="s">
        <v>102</v>
      </c>
      <c r="H8" s="32" t="s">
        <v>103</v>
      </c>
      <c r="I8" s="32" t="s">
        <v>104</v>
      </c>
      <c r="J8" s="32" t="s">
        <v>105</v>
      </c>
    </row>
    <row r="9" s="115" customFormat="1" customHeight="1" spans="1:10">
      <c r="A9" s="32">
        <v>7</v>
      </c>
      <c r="B9" s="32" t="s">
        <v>106</v>
      </c>
      <c r="C9" s="35" t="s">
        <v>29</v>
      </c>
      <c r="D9" s="33" t="s">
        <v>30</v>
      </c>
      <c r="E9" s="34" t="s">
        <v>14</v>
      </c>
      <c r="F9" s="32">
        <v>5</v>
      </c>
      <c r="G9" s="32">
        <v>0.02</v>
      </c>
      <c r="H9" s="32">
        <v>0.02</v>
      </c>
      <c r="I9" s="32"/>
      <c r="J9" s="32"/>
    </row>
    <row r="10" s="115" customFormat="1" customHeight="1" spans="1:10">
      <c r="A10" s="32">
        <v>8</v>
      </c>
      <c r="B10" s="32" t="s">
        <v>107</v>
      </c>
      <c r="C10" s="35" t="s">
        <v>108</v>
      </c>
      <c r="D10" s="33" t="s">
        <v>109</v>
      </c>
      <c r="E10" s="34" t="s">
        <v>14</v>
      </c>
      <c r="F10" s="32">
        <v>3</v>
      </c>
      <c r="G10" s="32">
        <v>0.028</v>
      </c>
      <c r="H10" s="32">
        <v>0.025</v>
      </c>
      <c r="I10" s="32"/>
      <c r="J10" s="32"/>
    </row>
    <row r="11" s="115" customFormat="1" customHeight="1" spans="1:10">
      <c r="A11" s="32">
        <v>9</v>
      </c>
      <c r="B11" s="32" t="s">
        <v>107</v>
      </c>
      <c r="C11" s="35" t="s">
        <v>110</v>
      </c>
      <c r="D11" s="33" t="s">
        <v>111</v>
      </c>
      <c r="E11" s="34" t="s">
        <v>14</v>
      </c>
      <c r="F11" s="118">
        <v>5</v>
      </c>
      <c r="G11" s="32">
        <v>0.037</v>
      </c>
      <c r="H11" s="32">
        <v>0.03</v>
      </c>
      <c r="I11" s="32"/>
      <c r="J11" s="32"/>
    </row>
    <row r="12" s="115" customFormat="1" customHeight="1" spans="1:10">
      <c r="A12" s="32">
        <v>10</v>
      </c>
      <c r="B12" s="32" t="s">
        <v>107</v>
      </c>
      <c r="C12" s="35" t="s">
        <v>112</v>
      </c>
      <c r="D12" s="33" t="s">
        <v>113</v>
      </c>
      <c r="E12" s="34" t="s">
        <v>14</v>
      </c>
      <c r="F12" s="118">
        <v>88</v>
      </c>
      <c r="G12" s="32">
        <v>0.04</v>
      </c>
      <c r="H12" s="32">
        <v>0.035</v>
      </c>
      <c r="I12" s="32"/>
      <c r="J12" s="32"/>
    </row>
    <row r="13" s="115" customFormat="1" customHeight="1" spans="1:10">
      <c r="A13" s="32">
        <v>11</v>
      </c>
      <c r="B13" s="32" t="s">
        <v>107</v>
      </c>
      <c r="C13" s="35" t="s">
        <v>114</v>
      </c>
      <c r="D13" s="33" t="s">
        <v>115</v>
      </c>
      <c r="E13" s="34" t="s">
        <v>14</v>
      </c>
      <c r="F13" s="32">
        <v>1</v>
      </c>
      <c r="G13" s="32">
        <v>0.04</v>
      </c>
      <c r="H13" s="32">
        <v>0.035</v>
      </c>
      <c r="I13" s="32"/>
      <c r="J13" s="32"/>
    </row>
    <row r="14" s="115" customFormat="1" customHeight="1" spans="1:10">
      <c r="A14" s="32">
        <v>12</v>
      </c>
      <c r="B14" s="32" t="s">
        <v>107</v>
      </c>
      <c r="C14" s="35" t="s">
        <v>116</v>
      </c>
      <c r="D14" s="33" t="s">
        <v>117</v>
      </c>
      <c r="E14" s="34" t="s">
        <v>14</v>
      </c>
      <c r="F14" s="118">
        <v>16</v>
      </c>
      <c r="G14" s="32">
        <v>0.055</v>
      </c>
      <c r="H14" s="32">
        <v>0.045</v>
      </c>
      <c r="I14" s="32"/>
      <c r="J14" s="32"/>
    </row>
    <row r="15" s="115" customFormat="1" customHeight="1" spans="1:10">
      <c r="A15" s="32">
        <v>13</v>
      </c>
      <c r="B15" s="32" t="s">
        <v>107</v>
      </c>
      <c r="C15" s="35" t="s">
        <v>118</v>
      </c>
      <c r="D15" s="33" t="s">
        <v>119</v>
      </c>
      <c r="E15" s="34" t="s">
        <v>14</v>
      </c>
      <c r="F15" s="32">
        <v>2</v>
      </c>
      <c r="G15" s="32">
        <v>0.055</v>
      </c>
      <c r="H15" s="32">
        <v>0.045</v>
      </c>
      <c r="I15" s="32"/>
      <c r="J15" s="32"/>
    </row>
    <row r="16" s="115" customFormat="1" customHeight="1" spans="1:10">
      <c r="A16" s="32">
        <v>14</v>
      </c>
      <c r="B16" s="32" t="s">
        <v>107</v>
      </c>
      <c r="C16" s="35" t="s">
        <v>120</v>
      </c>
      <c r="D16" s="33" t="s">
        <v>121</v>
      </c>
      <c r="E16" s="34" t="s">
        <v>14</v>
      </c>
      <c r="F16" s="32">
        <v>11</v>
      </c>
      <c r="G16" s="32">
        <v>0.055</v>
      </c>
      <c r="H16" s="32">
        <v>0.045</v>
      </c>
      <c r="I16" s="32"/>
      <c r="J16" s="32"/>
    </row>
    <row r="17" s="115" customFormat="1" customHeight="1" spans="1:10">
      <c r="A17" s="32">
        <v>15</v>
      </c>
      <c r="B17" s="32" t="s">
        <v>107</v>
      </c>
      <c r="C17" s="35" t="s">
        <v>122</v>
      </c>
      <c r="D17" s="33" t="s">
        <v>123</v>
      </c>
      <c r="E17" s="34" t="s">
        <v>14</v>
      </c>
      <c r="F17" s="32">
        <v>8</v>
      </c>
      <c r="G17" s="32">
        <v>0.1</v>
      </c>
      <c r="H17" s="32">
        <v>0.1</v>
      </c>
      <c r="I17" s="32"/>
      <c r="J17" s="32"/>
    </row>
    <row r="18" s="115" customFormat="1" customHeight="1" spans="1:10">
      <c r="A18" s="32">
        <v>16</v>
      </c>
      <c r="B18" s="32" t="s">
        <v>107</v>
      </c>
      <c r="C18" s="35" t="s">
        <v>124</v>
      </c>
      <c r="D18" s="33" t="s">
        <v>125</v>
      </c>
      <c r="E18" s="34" t="s">
        <v>14</v>
      </c>
      <c r="F18" s="32">
        <v>20</v>
      </c>
      <c r="G18" s="32">
        <v>0.11</v>
      </c>
      <c r="H18" s="32">
        <v>0.11</v>
      </c>
      <c r="I18" s="32"/>
      <c r="J18" s="32"/>
    </row>
    <row r="19" s="115" customFormat="1" customHeight="1" spans="1:10">
      <c r="A19" s="32">
        <v>17</v>
      </c>
      <c r="B19" s="32" t="s">
        <v>107</v>
      </c>
      <c r="C19" s="35" t="s">
        <v>126</v>
      </c>
      <c r="D19" s="33" t="s">
        <v>24</v>
      </c>
      <c r="E19" s="34" t="s">
        <v>14</v>
      </c>
      <c r="F19" s="32">
        <v>8</v>
      </c>
      <c r="G19" s="32">
        <v>0.11</v>
      </c>
      <c r="H19" s="32">
        <v>0.11</v>
      </c>
      <c r="I19" s="32"/>
      <c r="J19" s="32"/>
    </row>
    <row r="20" s="115" customFormat="1" customHeight="1" spans="1:10">
      <c r="A20" s="32">
        <v>18</v>
      </c>
      <c r="B20" s="32" t="s">
        <v>107</v>
      </c>
      <c r="C20" s="35" t="s">
        <v>127</v>
      </c>
      <c r="D20" s="33" t="s">
        <v>128</v>
      </c>
      <c r="E20" s="34" t="s">
        <v>14</v>
      </c>
      <c r="F20" s="32">
        <v>5</v>
      </c>
      <c r="G20" s="32">
        <v>0.12</v>
      </c>
      <c r="H20" s="32">
        <v>0.12</v>
      </c>
      <c r="I20" s="32"/>
      <c r="J20" s="32"/>
    </row>
    <row r="21" s="115" customFormat="1" customHeight="1" spans="1:10">
      <c r="A21" s="116"/>
      <c r="B21" s="116"/>
      <c r="C21" s="119"/>
      <c r="D21" s="120"/>
      <c r="E21" s="121"/>
      <c r="F21" s="116"/>
      <c r="G21" s="116"/>
      <c r="H21" s="116"/>
      <c r="I21" s="116"/>
      <c r="J21" s="116"/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1"/>
  <sheetViews>
    <sheetView topLeftCell="A18" workbookViewId="0">
      <selection activeCell="A1" sqref="$A1:$XFD1048576"/>
    </sheetView>
  </sheetViews>
  <sheetFormatPr defaultColWidth="8.90833333333333" defaultRowHeight="25" customHeight="1"/>
  <cols>
    <col min="1" max="1" width="7.63333333333333" style="69" customWidth="1"/>
    <col min="2" max="2" width="15.2916666666667" style="69" customWidth="1"/>
    <col min="3" max="3" width="10.2666666666667" style="69" customWidth="1"/>
    <col min="4" max="4" width="13.375" style="69" customWidth="1"/>
    <col min="5" max="5" width="25" style="69" customWidth="1"/>
    <col min="6" max="6" width="31.3166666666667" style="70" customWidth="1"/>
    <col min="7" max="7" width="7.725" style="69" customWidth="1"/>
    <col min="8" max="9" width="15.5833333333333" style="69" customWidth="1"/>
    <col min="10" max="10" width="6.26666666666667" style="69" customWidth="1"/>
    <col min="11" max="11" width="8.20833333333333" style="69" customWidth="1"/>
    <col min="12" max="12" width="8.90833333333333" style="69" customWidth="1"/>
    <col min="13" max="16384" width="8.90833333333333" style="69"/>
  </cols>
  <sheetData>
    <row r="1" customHeight="1" spans="1:12">
      <c r="A1" s="39" t="s">
        <v>40</v>
      </c>
      <c r="B1" s="39"/>
      <c r="C1" s="39"/>
      <c r="D1" s="57" t="s">
        <v>40</v>
      </c>
      <c r="E1" s="58"/>
      <c r="F1" s="58"/>
      <c r="G1" s="58"/>
      <c r="H1" s="58"/>
      <c r="I1" s="58"/>
      <c r="J1" s="58"/>
      <c r="K1" s="58"/>
      <c r="L1" s="58"/>
    </row>
    <row r="2" customHeight="1" spans="1:12">
      <c r="A2" s="39" t="s">
        <v>41</v>
      </c>
      <c r="B2" s="39"/>
      <c r="C2" s="39"/>
      <c r="D2" s="39" t="s">
        <v>42</v>
      </c>
      <c r="E2" s="39" t="s">
        <v>42</v>
      </c>
      <c r="F2" s="39"/>
      <c r="G2" s="39"/>
      <c r="H2" s="57" t="s">
        <v>43</v>
      </c>
      <c r="I2" s="58"/>
      <c r="J2" s="58"/>
      <c r="K2" s="58"/>
      <c r="L2" s="58"/>
    </row>
    <row r="3" ht="54" customHeight="1" spans="1:12">
      <c r="A3" s="71" t="s">
        <v>44</v>
      </c>
      <c r="B3" s="71" t="s">
        <v>45</v>
      </c>
      <c r="C3" s="72" t="s">
        <v>129</v>
      </c>
      <c r="D3" s="71" t="s">
        <v>46</v>
      </c>
      <c r="E3" s="71" t="s">
        <v>3</v>
      </c>
      <c r="F3" s="71" t="s">
        <v>47</v>
      </c>
      <c r="G3" s="71" t="s">
        <v>6</v>
      </c>
      <c r="H3" s="79" t="s">
        <v>50</v>
      </c>
      <c r="I3" s="79" t="s">
        <v>3</v>
      </c>
      <c r="J3" s="71" t="s">
        <v>6</v>
      </c>
      <c r="K3" s="78" t="s">
        <v>48</v>
      </c>
      <c r="L3" s="78" t="s">
        <v>49</v>
      </c>
    </row>
    <row r="4" s="69" customFormat="1" ht="33" customHeight="1" spans="1:12">
      <c r="A4" s="89" t="s">
        <v>130</v>
      </c>
      <c r="B4" s="52" t="s">
        <v>131</v>
      </c>
      <c r="C4" s="45">
        <v>5</v>
      </c>
      <c r="D4" s="52" t="s">
        <v>132</v>
      </c>
      <c r="E4" s="52" t="s">
        <v>29</v>
      </c>
      <c r="F4" s="74" t="s">
        <v>63</v>
      </c>
      <c r="G4" s="75">
        <v>5</v>
      </c>
      <c r="H4" s="43" t="s">
        <v>133</v>
      </c>
      <c r="I4" s="43" t="s">
        <v>79</v>
      </c>
      <c r="J4" s="43">
        <v>1</v>
      </c>
      <c r="K4" s="43">
        <v>14.1</v>
      </c>
      <c r="L4" s="43">
        <f>K4*J4</f>
        <v>14.1</v>
      </c>
    </row>
    <row r="5" customHeight="1" spans="1:12">
      <c r="A5" s="89" t="s">
        <v>134</v>
      </c>
      <c r="B5" s="52" t="s">
        <v>135</v>
      </c>
      <c r="C5" s="45">
        <v>8</v>
      </c>
      <c r="D5" s="45" t="s">
        <v>136</v>
      </c>
      <c r="E5" s="52" t="s">
        <v>110</v>
      </c>
      <c r="F5" s="74" t="str">
        <f>VLOOKUP(E5,[1]Sheet1!$B$2:$D$62,2,FALSE)</f>
        <v>多联式风管室内机</v>
      </c>
      <c r="G5" s="75">
        <v>1</v>
      </c>
      <c r="H5" s="43" t="s">
        <v>137</v>
      </c>
      <c r="I5" s="111" t="s">
        <v>100</v>
      </c>
      <c r="J5" s="111">
        <v>1</v>
      </c>
      <c r="K5" s="111">
        <f>68+95.2</f>
        <v>163.2</v>
      </c>
      <c r="L5" s="111">
        <f>K5*J5</f>
        <v>163.2</v>
      </c>
    </row>
    <row r="6" s="69" customFormat="1" customHeight="1" spans="1:12">
      <c r="A6" s="89"/>
      <c r="B6" s="106" t="s">
        <v>138</v>
      </c>
      <c r="C6" s="107">
        <v>205</v>
      </c>
      <c r="D6" s="52" t="s">
        <v>139</v>
      </c>
      <c r="E6" s="52" t="s">
        <v>124</v>
      </c>
      <c r="F6" s="74" t="str">
        <f>VLOOKUP(E6,[1]Sheet1!$B$2:$D$62,2,FALSE)</f>
        <v>多联式风管室内机</v>
      </c>
      <c r="G6" s="75">
        <v>4</v>
      </c>
      <c r="H6" s="50"/>
      <c r="I6" s="112"/>
      <c r="J6" s="112"/>
      <c r="K6" s="112"/>
      <c r="L6" s="112"/>
    </row>
    <row r="7" customHeight="1" spans="1:12">
      <c r="A7" s="89"/>
      <c r="B7" s="108"/>
      <c r="C7" s="109"/>
      <c r="D7" s="52" t="s">
        <v>140</v>
      </c>
      <c r="E7" s="52" t="s">
        <v>122</v>
      </c>
      <c r="F7" s="74" t="str">
        <f>VLOOKUP(E7,[1]Sheet1!$B$2:$D$62,2,FALSE)</f>
        <v>多联式风管室内机</v>
      </c>
      <c r="G7" s="75">
        <v>2</v>
      </c>
      <c r="H7" s="50"/>
      <c r="I7" s="112"/>
      <c r="J7" s="112"/>
      <c r="K7" s="112"/>
      <c r="L7" s="112"/>
    </row>
    <row r="8" customHeight="1" spans="1:12">
      <c r="A8" s="89"/>
      <c r="B8" s="52" t="s">
        <v>141</v>
      </c>
      <c r="C8" s="45">
        <v>119</v>
      </c>
      <c r="D8" s="52" t="s">
        <v>139</v>
      </c>
      <c r="E8" s="52" t="s">
        <v>124</v>
      </c>
      <c r="F8" s="74" t="str">
        <f>VLOOKUP(E8,[1]Sheet1!$B$2:$D$62,2,FALSE)</f>
        <v>多联式风管室内机</v>
      </c>
      <c r="G8" s="75">
        <v>4</v>
      </c>
      <c r="H8" s="50"/>
      <c r="I8" s="112"/>
      <c r="J8" s="112"/>
      <c r="K8" s="112"/>
      <c r="L8" s="112"/>
    </row>
    <row r="9" customHeight="1" spans="1:12">
      <c r="A9" s="89"/>
      <c r="B9" s="52" t="s">
        <v>141</v>
      </c>
      <c r="C9" s="45">
        <v>116</v>
      </c>
      <c r="D9" s="52" t="s">
        <v>139</v>
      </c>
      <c r="E9" s="52" t="s">
        <v>124</v>
      </c>
      <c r="F9" s="74" t="str">
        <f>VLOOKUP(E9,[1]Sheet1!$B$2:$D$62,2,FALSE)</f>
        <v>多联式风管室内机</v>
      </c>
      <c r="G9" s="75">
        <v>4</v>
      </c>
      <c r="H9" s="50"/>
      <c r="I9" s="112"/>
      <c r="J9" s="112"/>
      <c r="K9" s="112"/>
      <c r="L9" s="112"/>
    </row>
    <row r="10" customHeight="1" spans="1:12">
      <c r="A10" s="89"/>
      <c r="B10" s="52" t="s">
        <v>141</v>
      </c>
      <c r="C10" s="45">
        <v>119</v>
      </c>
      <c r="D10" s="52" t="s">
        <v>139</v>
      </c>
      <c r="E10" s="52" t="s">
        <v>124</v>
      </c>
      <c r="F10" s="74" t="str">
        <f>VLOOKUP(E10,[1]Sheet1!$B$2:$D$62,2,FALSE)</f>
        <v>多联式风管室内机</v>
      </c>
      <c r="G10" s="75">
        <v>4</v>
      </c>
      <c r="H10" s="50"/>
      <c r="I10" s="112"/>
      <c r="J10" s="112"/>
      <c r="K10" s="112"/>
      <c r="L10" s="112"/>
    </row>
    <row r="11" customHeight="1" spans="1:12">
      <c r="A11" s="89"/>
      <c r="B11" s="52" t="s">
        <v>142</v>
      </c>
      <c r="C11" s="45">
        <v>78</v>
      </c>
      <c r="D11" s="52" t="s">
        <v>140</v>
      </c>
      <c r="E11" s="52" t="s">
        <v>122</v>
      </c>
      <c r="F11" s="74" t="str">
        <f>VLOOKUP(E11,[1]Sheet1!$B$2:$D$62,2,FALSE)</f>
        <v>多联式风管室内机</v>
      </c>
      <c r="G11" s="75">
        <v>3</v>
      </c>
      <c r="H11" s="53"/>
      <c r="I11" s="113"/>
      <c r="J11" s="113"/>
      <c r="K11" s="113"/>
      <c r="L11" s="113"/>
    </row>
    <row r="12" customHeight="1" spans="1:12">
      <c r="A12" s="89"/>
      <c r="B12" s="110" t="s">
        <v>143</v>
      </c>
      <c r="C12" s="107">
        <v>206</v>
      </c>
      <c r="D12" s="106" t="s">
        <v>144</v>
      </c>
      <c r="E12" s="106" t="s">
        <v>127</v>
      </c>
      <c r="F12" s="111" t="str">
        <f>VLOOKUP(E12,[1]Sheet1!$B$2:$D$62,2,FALSE)</f>
        <v>多联式风管室内机</v>
      </c>
      <c r="G12" s="75">
        <v>5</v>
      </c>
      <c r="H12" s="50" t="s">
        <v>145</v>
      </c>
      <c r="I12" s="50" t="s">
        <v>82</v>
      </c>
      <c r="J12" s="50">
        <v>1</v>
      </c>
      <c r="K12" s="50">
        <v>101</v>
      </c>
      <c r="L12" s="50">
        <v>101</v>
      </c>
    </row>
    <row r="13" customHeight="1" spans="1:12">
      <c r="A13" s="89"/>
      <c r="B13" s="52" t="s">
        <v>146</v>
      </c>
      <c r="C13" s="45">
        <v>33</v>
      </c>
      <c r="D13" s="52" t="s">
        <v>140</v>
      </c>
      <c r="E13" s="52" t="s">
        <v>122</v>
      </c>
      <c r="F13" s="74" t="str">
        <f>VLOOKUP(E13,[1]Sheet1!$B$2:$D$62,2,FALSE)</f>
        <v>多联式风管室内机</v>
      </c>
      <c r="G13" s="75">
        <v>1</v>
      </c>
      <c r="H13" s="50"/>
      <c r="I13" s="50"/>
      <c r="J13" s="50"/>
      <c r="K13" s="50"/>
      <c r="L13" s="50"/>
    </row>
    <row r="14" customHeight="1" spans="1:12">
      <c r="A14" s="89"/>
      <c r="B14" s="52" t="s">
        <v>147</v>
      </c>
      <c r="C14" s="45">
        <v>58</v>
      </c>
      <c r="D14" s="52" t="s">
        <v>140</v>
      </c>
      <c r="E14" s="52" t="s">
        <v>122</v>
      </c>
      <c r="F14" s="74" t="str">
        <f>VLOOKUP(E14,[1]Sheet1!$B$2:$D$62,2,FALSE)</f>
        <v>多联式风管室内机</v>
      </c>
      <c r="G14" s="75">
        <v>2</v>
      </c>
      <c r="H14" s="50"/>
      <c r="I14" s="50"/>
      <c r="J14" s="50"/>
      <c r="K14" s="50"/>
      <c r="L14" s="50"/>
    </row>
    <row r="15" customHeight="1" spans="1:12">
      <c r="A15" s="89"/>
      <c r="B15" s="52" t="s">
        <v>147</v>
      </c>
      <c r="C15" s="45">
        <v>41</v>
      </c>
      <c r="D15" s="52" t="s">
        <v>148</v>
      </c>
      <c r="E15" s="52" t="s">
        <v>116</v>
      </c>
      <c r="F15" s="74" t="str">
        <f>VLOOKUP(E15,[1]Sheet1!$B$2:$D$62,2,FALSE)</f>
        <v>多联式风管室内机</v>
      </c>
      <c r="G15" s="75">
        <v>2</v>
      </c>
      <c r="H15" s="50"/>
      <c r="I15" s="50"/>
      <c r="J15" s="50"/>
      <c r="K15" s="50"/>
      <c r="L15" s="50"/>
    </row>
    <row r="16" customHeight="1" spans="1:12">
      <c r="A16" s="89"/>
      <c r="B16" s="52" t="s">
        <v>147</v>
      </c>
      <c r="C16" s="45">
        <v>29</v>
      </c>
      <c r="D16" s="52" t="s">
        <v>148</v>
      </c>
      <c r="E16" s="52" t="s">
        <v>116</v>
      </c>
      <c r="F16" s="74" t="str">
        <f>VLOOKUP(E16,[1]Sheet1!$B$2:$D$62,2,FALSE)</f>
        <v>多联式风管室内机</v>
      </c>
      <c r="G16" s="75">
        <v>2</v>
      </c>
      <c r="H16" s="50"/>
      <c r="I16" s="50"/>
      <c r="J16" s="50"/>
      <c r="K16" s="50"/>
      <c r="L16" s="50"/>
    </row>
    <row r="17" customHeight="1" spans="1:12">
      <c r="A17" s="89"/>
      <c r="B17" s="52" t="s">
        <v>142</v>
      </c>
      <c r="C17" s="45">
        <v>78</v>
      </c>
      <c r="D17" s="52" t="s">
        <v>140</v>
      </c>
      <c r="E17" s="52" t="s">
        <v>122</v>
      </c>
      <c r="F17" s="74" t="str">
        <f>VLOOKUP(E17,[1]Sheet1!$B$2:$D$62,2,FALSE)</f>
        <v>多联式风管室内机</v>
      </c>
      <c r="G17" s="75">
        <v>3</v>
      </c>
      <c r="H17" s="53"/>
      <c r="I17" s="53"/>
      <c r="J17" s="53"/>
      <c r="K17" s="53"/>
      <c r="L17" s="53"/>
    </row>
    <row r="18" s="69" customFormat="1" customHeight="1" spans="1:12">
      <c r="A18" s="89" t="s">
        <v>149</v>
      </c>
      <c r="B18" s="52" t="s">
        <v>150</v>
      </c>
      <c r="C18" s="45">
        <v>20</v>
      </c>
      <c r="D18" s="52" t="s">
        <v>151</v>
      </c>
      <c r="E18" s="52" t="s">
        <v>112</v>
      </c>
      <c r="F18" s="74" t="str">
        <f>VLOOKUP(E18,[1]Sheet1!$B$2:$D$62,2,FALSE)</f>
        <v>多联式风管室内机</v>
      </c>
      <c r="G18" s="75">
        <v>1</v>
      </c>
      <c r="H18" s="43" t="s">
        <v>152</v>
      </c>
      <c r="I18" s="43" t="s">
        <v>91</v>
      </c>
      <c r="J18" s="43">
        <v>1</v>
      </c>
      <c r="K18" s="43">
        <v>129.5</v>
      </c>
      <c r="L18" s="43">
        <f>K18*J18</f>
        <v>129.5</v>
      </c>
    </row>
    <row r="19" s="69" customFormat="1" customHeight="1" spans="1:12">
      <c r="A19" s="89"/>
      <c r="B19" s="52" t="s">
        <v>153</v>
      </c>
      <c r="C19" s="45">
        <v>102</v>
      </c>
      <c r="D19" s="52" t="s">
        <v>139</v>
      </c>
      <c r="E19" s="52" t="s">
        <v>124</v>
      </c>
      <c r="F19" s="74" t="str">
        <f>VLOOKUP(E19,[1]Sheet1!$B$2:$D$62,2,FALSE)</f>
        <v>多联式风管室内机</v>
      </c>
      <c r="G19" s="75">
        <v>4</v>
      </c>
      <c r="H19" s="50"/>
      <c r="I19" s="50"/>
      <c r="J19" s="50"/>
      <c r="K19" s="50"/>
      <c r="L19" s="50"/>
    </row>
    <row r="20" s="69" customFormat="1" customHeight="1" spans="1:12">
      <c r="A20" s="89"/>
      <c r="B20" s="52" t="s">
        <v>154</v>
      </c>
      <c r="C20" s="45">
        <v>31</v>
      </c>
      <c r="D20" s="52" t="s">
        <v>136</v>
      </c>
      <c r="E20" s="52" t="s">
        <v>110</v>
      </c>
      <c r="F20" s="74" t="str">
        <f>VLOOKUP(E20,[1]Sheet1!$B$2:$D$62,2,FALSE)</f>
        <v>多联式风管室内机</v>
      </c>
      <c r="G20" s="75">
        <v>1</v>
      </c>
      <c r="H20" s="50"/>
      <c r="I20" s="50"/>
      <c r="J20" s="50"/>
      <c r="K20" s="50"/>
      <c r="L20" s="50"/>
    </row>
    <row r="21" s="69" customFormat="1" customHeight="1" spans="1:12">
      <c r="A21" s="89"/>
      <c r="B21" s="52" t="s">
        <v>155</v>
      </c>
      <c r="C21" s="45">
        <v>24</v>
      </c>
      <c r="D21" s="52" t="s">
        <v>148</v>
      </c>
      <c r="E21" s="52" t="s">
        <v>116</v>
      </c>
      <c r="F21" s="74" t="str">
        <f>VLOOKUP(E21,[1]Sheet1!$B$2:$D$62,2,FALSE)</f>
        <v>多联式风管室内机</v>
      </c>
      <c r="G21" s="75">
        <v>1</v>
      </c>
      <c r="H21" s="50"/>
      <c r="I21" s="50"/>
      <c r="J21" s="50"/>
      <c r="K21" s="50"/>
      <c r="L21" s="50"/>
    </row>
    <row r="22" s="69" customFormat="1" customHeight="1" spans="1:12">
      <c r="A22" s="89"/>
      <c r="B22" s="52" t="s">
        <v>156</v>
      </c>
      <c r="C22" s="45">
        <v>18</v>
      </c>
      <c r="D22" s="52" t="s">
        <v>151</v>
      </c>
      <c r="E22" s="52" t="s">
        <v>112</v>
      </c>
      <c r="F22" s="74" t="str">
        <f>VLOOKUP(E22,[1]Sheet1!$B$2:$D$62,2,FALSE)</f>
        <v>多联式风管室内机</v>
      </c>
      <c r="G22" s="75">
        <v>1</v>
      </c>
      <c r="H22" s="50"/>
      <c r="I22" s="50"/>
      <c r="J22" s="50"/>
      <c r="K22" s="50"/>
      <c r="L22" s="50"/>
    </row>
    <row r="23" s="69" customFormat="1" customHeight="1" spans="1:12">
      <c r="A23" s="89"/>
      <c r="B23" s="52" t="s">
        <v>157</v>
      </c>
      <c r="C23" s="45">
        <v>18</v>
      </c>
      <c r="D23" s="52" t="s">
        <v>151</v>
      </c>
      <c r="E23" s="52" t="s">
        <v>112</v>
      </c>
      <c r="F23" s="74" t="str">
        <f>VLOOKUP(E23,[1]Sheet1!$B$2:$D$62,2,FALSE)</f>
        <v>多联式风管室内机</v>
      </c>
      <c r="G23" s="75">
        <v>1</v>
      </c>
      <c r="H23" s="50"/>
      <c r="I23" s="50"/>
      <c r="J23" s="50"/>
      <c r="K23" s="50"/>
      <c r="L23" s="50"/>
    </row>
    <row r="24" s="69" customFormat="1" customHeight="1" spans="1:12">
      <c r="A24" s="89"/>
      <c r="B24" s="52" t="s">
        <v>158</v>
      </c>
      <c r="C24" s="45">
        <v>18</v>
      </c>
      <c r="D24" s="52" t="s">
        <v>151</v>
      </c>
      <c r="E24" s="52" t="s">
        <v>112</v>
      </c>
      <c r="F24" s="74" t="str">
        <f>VLOOKUP(E24,[1]Sheet1!$B$2:$D$62,2,FALSE)</f>
        <v>多联式风管室内机</v>
      </c>
      <c r="G24" s="75">
        <v>1</v>
      </c>
      <c r="H24" s="50"/>
      <c r="I24" s="50"/>
      <c r="J24" s="50"/>
      <c r="K24" s="50"/>
      <c r="L24" s="50"/>
    </row>
    <row r="25" s="69" customFormat="1" customHeight="1" spans="1:12">
      <c r="A25" s="89"/>
      <c r="B25" s="52" t="s">
        <v>159</v>
      </c>
      <c r="C25" s="45">
        <v>18</v>
      </c>
      <c r="D25" s="52" t="s">
        <v>151</v>
      </c>
      <c r="E25" s="52" t="s">
        <v>112</v>
      </c>
      <c r="F25" s="74" t="str">
        <f>VLOOKUP(E25,[1]Sheet1!$B$2:$D$62,2,FALSE)</f>
        <v>多联式风管室内机</v>
      </c>
      <c r="G25" s="75">
        <v>1</v>
      </c>
      <c r="H25" s="50"/>
      <c r="I25" s="50"/>
      <c r="J25" s="50"/>
      <c r="K25" s="50"/>
      <c r="L25" s="50"/>
    </row>
    <row r="26" s="69" customFormat="1" customHeight="1" spans="1:12">
      <c r="A26" s="89"/>
      <c r="B26" s="52" t="s">
        <v>160</v>
      </c>
      <c r="C26" s="45">
        <v>18</v>
      </c>
      <c r="D26" s="52" t="s">
        <v>151</v>
      </c>
      <c r="E26" s="52" t="s">
        <v>112</v>
      </c>
      <c r="F26" s="74" t="str">
        <f>VLOOKUP(E26,[1]Sheet1!$B$2:$D$62,2,FALSE)</f>
        <v>多联式风管室内机</v>
      </c>
      <c r="G26" s="75">
        <v>1</v>
      </c>
      <c r="H26" s="50"/>
      <c r="I26" s="50"/>
      <c r="J26" s="50"/>
      <c r="K26" s="50"/>
      <c r="L26" s="50"/>
    </row>
    <row r="27" s="69" customFormat="1" customHeight="1" spans="1:12">
      <c r="A27" s="89"/>
      <c r="B27" s="52" t="s">
        <v>161</v>
      </c>
      <c r="C27" s="45">
        <v>18</v>
      </c>
      <c r="D27" s="52" t="s">
        <v>151</v>
      </c>
      <c r="E27" s="52" t="s">
        <v>112</v>
      </c>
      <c r="F27" s="74" t="str">
        <f>VLOOKUP(E27,[1]Sheet1!$B$2:$D$62,2,FALSE)</f>
        <v>多联式风管室内机</v>
      </c>
      <c r="G27" s="75">
        <v>1</v>
      </c>
      <c r="H27" s="50"/>
      <c r="I27" s="50"/>
      <c r="J27" s="50"/>
      <c r="K27" s="50"/>
      <c r="L27" s="50"/>
    </row>
    <row r="28" s="69" customFormat="1" customHeight="1" spans="1:12">
      <c r="A28" s="89"/>
      <c r="B28" s="52" t="s">
        <v>162</v>
      </c>
      <c r="C28" s="45">
        <v>18</v>
      </c>
      <c r="D28" s="52" t="s">
        <v>151</v>
      </c>
      <c r="E28" s="52" t="s">
        <v>112</v>
      </c>
      <c r="F28" s="74" t="str">
        <f>VLOOKUP(E28,[1]Sheet1!$B$2:$D$62,2,FALSE)</f>
        <v>多联式风管室内机</v>
      </c>
      <c r="G28" s="75">
        <v>1</v>
      </c>
      <c r="H28" s="50"/>
      <c r="I28" s="50"/>
      <c r="J28" s="50"/>
      <c r="K28" s="50"/>
      <c r="L28" s="50"/>
    </row>
    <row r="29" s="69" customFormat="1" customHeight="1" spans="1:12">
      <c r="A29" s="89"/>
      <c r="B29" s="52" t="s">
        <v>163</v>
      </c>
      <c r="C29" s="45">
        <v>17</v>
      </c>
      <c r="D29" s="52" t="s">
        <v>164</v>
      </c>
      <c r="E29" s="52" t="s">
        <v>114</v>
      </c>
      <c r="F29" s="74" t="str">
        <f>VLOOKUP(E29,[1]Sheet1!$B$2:$D$62,2,FALSE)</f>
        <v>多联式风管室内机</v>
      </c>
      <c r="G29" s="75">
        <v>1</v>
      </c>
      <c r="H29" s="50"/>
      <c r="I29" s="50"/>
      <c r="J29" s="50"/>
      <c r="K29" s="50"/>
      <c r="L29" s="50"/>
    </row>
    <row r="30" s="69" customFormat="1" customHeight="1" spans="1:12">
      <c r="A30" s="89"/>
      <c r="B30" s="52" t="s">
        <v>165</v>
      </c>
      <c r="C30" s="45">
        <v>23</v>
      </c>
      <c r="D30" s="52" t="s">
        <v>148</v>
      </c>
      <c r="E30" s="52" t="s">
        <v>116</v>
      </c>
      <c r="F30" s="74" t="str">
        <f>VLOOKUP(E30,[1]Sheet1!$B$2:$D$62,2,FALSE)</f>
        <v>多联式风管室内机</v>
      </c>
      <c r="G30" s="75">
        <v>1</v>
      </c>
      <c r="H30" s="50"/>
      <c r="I30" s="50"/>
      <c r="J30" s="50"/>
      <c r="K30" s="50"/>
      <c r="L30" s="50"/>
    </row>
    <row r="31" s="69" customFormat="1" customHeight="1" spans="1:12">
      <c r="A31" s="89"/>
      <c r="B31" s="52" t="s">
        <v>166</v>
      </c>
      <c r="C31" s="45">
        <v>14</v>
      </c>
      <c r="D31" s="52" t="s">
        <v>136</v>
      </c>
      <c r="E31" s="52" t="s">
        <v>110</v>
      </c>
      <c r="F31" s="74" t="str">
        <f>VLOOKUP(E31,[1]Sheet1!$B$2:$D$62,2,FALSE)</f>
        <v>多联式风管室内机</v>
      </c>
      <c r="G31" s="75">
        <v>1</v>
      </c>
      <c r="H31" s="50"/>
      <c r="I31" s="50"/>
      <c r="J31" s="50"/>
      <c r="K31" s="50"/>
      <c r="L31" s="50"/>
    </row>
    <row r="32" s="69" customFormat="1" customHeight="1" spans="1:12">
      <c r="A32" s="89"/>
      <c r="B32" s="52" t="s">
        <v>167</v>
      </c>
      <c r="C32" s="45">
        <v>20</v>
      </c>
      <c r="D32" s="52" t="s">
        <v>151</v>
      </c>
      <c r="E32" s="52" t="s">
        <v>112</v>
      </c>
      <c r="F32" s="74" t="str">
        <f>VLOOKUP(E32,[1]Sheet1!$B$2:$D$62,2,FALSE)</f>
        <v>多联式风管室内机</v>
      </c>
      <c r="G32" s="75">
        <v>1</v>
      </c>
      <c r="H32" s="50"/>
      <c r="I32" s="50"/>
      <c r="J32" s="50"/>
      <c r="K32" s="50"/>
      <c r="L32" s="50"/>
    </row>
    <row r="33" s="69" customFormat="1" customHeight="1" spans="1:12">
      <c r="A33" s="89"/>
      <c r="B33" s="52" t="s">
        <v>168</v>
      </c>
      <c r="C33" s="45">
        <v>24</v>
      </c>
      <c r="D33" s="52" t="s">
        <v>148</v>
      </c>
      <c r="E33" s="52" t="s">
        <v>116</v>
      </c>
      <c r="F33" s="74" t="str">
        <f>VLOOKUP(E33,[1]Sheet1!$B$2:$D$62,2,FALSE)</f>
        <v>多联式风管室内机</v>
      </c>
      <c r="G33" s="75">
        <v>1</v>
      </c>
      <c r="H33" s="50"/>
      <c r="I33" s="50"/>
      <c r="J33" s="50"/>
      <c r="K33" s="50"/>
      <c r="L33" s="50"/>
    </row>
    <row r="34" s="69" customFormat="1" customHeight="1" spans="1:12">
      <c r="A34" s="89"/>
      <c r="B34" s="52" t="s">
        <v>169</v>
      </c>
      <c r="C34" s="45">
        <v>24</v>
      </c>
      <c r="D34" s="52" t="s">
        <v>148</v>
      </c>
      <c r="E34" s="52" t="s">
        <v>116</v>
      </c>
      <c r="F34" s="74" t="str">
        <f>VLOOKUP(E34,[1]Sheet1!$B$2:$D$62,2,FALSE)</f>
        <v>多联式风管室内机</v>
      </c>
      <c r="G34" s="75">
        <v>1</v>
      </c>
      <c r="H34" s="50"/>
      <c r="I34" s="50"/>
      <c r="J34" s="50"/>
      <c r="K34" s="50"/>
      <c r="L34" s="50"/>
    </row>
    <row r="35" s="69" customFormat="1" customHeight="1" spans="1:12">
      <c r="A35" s="89"/>
      <c r="B35" s="52" t="s">
        <v>170</v>
      </c>
      <c r="C35" s="45">
        <v>49</v>
      </c>
      <c r="D35" s="52" t="s">
        <v>148</v>
      </c>
      <c r="E35" s="52" t="s">
        <v>116</v>
      </c>
      <c r="F35" s="74" t="str">
        <f>VLOOKUP(E35,[1]Sheet1!$B$2:$D$62,2,FALSE)</f>
        <v>多联式风管室内机</v>
      </c>
      <c r="G35" s="75">
        <v>2</v>
      </c>
      <c r="H35" s="50"/>
      <c r="I35" s="50"/>
      <c r="J35" s="50"/>
      <c r="K35" s="50"/>
      <c r="L35" s="50"/>
    </row>
    <row r="36" s="69" customFormat="1" customHeight="1" spans="1:12">
      <c r="A36" s="89"/>
      <c r="B36" s="52" t="s">
        <v>171</v>
      </c>
      <c r="C36" s="45">
        <v>48</v>
      </c>
      <c r="D36" s="52" t="s">
        <v>148</v>
      </c>
      <c r="E36" s="52" t="s">
        <v>116</v>
      </c>
      <c r="F36" s="74" t="str">
        <f>VLOOKUP(E36,[1]Sheet1!$B$2:$D$62,2,FALSE)</f>
        <v>多联式风管室内机</v>
      </c>
      <c r="G36" s="75">
        <v>2</v>
      </c>
      <c r="H36" s="50"/>
      <c r="I36" s="50"/>
      <c r="J36" s="50"/>
      <c r="K36" s="50"/>
      <c r="L36" s="50"/>
    </row>
    <row r="37" s="69" customFormat="1" customHeight="1" spans="1:12">
      <c r="A37" s="89"/>
      <c r="B37" s="52" t="s">
        <v>172</v>
      </c>
      <c r="C37" s="45">
        <v>48</v>
      </c>
      <c r="D37" s="52" t="s">
        <v>148</v>
      </c>
      <c r="E37" s="52" t="s">
        <v>116</v>
      </c>
      <c r="F37" s="74" t="str">
        <f>VLOOKUP(E37,[1]Sheet1!$B$2:$D$62,2,FALSE)</f>
        <v>多联式风管室内机</v>
      </c>
      <c r="G37" s="75">
        <v>2</v>
      </c>
      <c r="H37" s="50"/>
      <c r="I37" s="50"/>
      <c r="J37" s="50"/>
      <c r="K37" s="50"/>
      <c r="L37" s="50"/>
    </row>
    <row r="38" s="69" customFormat="1" customHeight="1" spans="1:12">
      <c r="A38" s="89"/>
      <c r="B38" s="52" t="s">
        <v>173</v>
      </c>
      <c r="C38" s="45">
        <v>49</v>
      </c>
      <c r="D38" s="52" t="s">
        <v>148</v>
      </c>
      <c r="E38" s="52" t="s">
        <v>116</v>
      </c>
      <c r="F38" s="74" t="str">
        <f>VLOOKUP(E38,[1]Sheet1!$B$2:$D$62,2,FALSE)</f>
        <v>多联式风管室内机</v>
      </c>
      <c r="G38" s="75">
        <v>2</v>
      </c>
      <c r="H38" s="53"/>
      <c r="I38" s="53"/>
      <c r="J38" s="53"/>
      <c r="K38" s="53"/>
      <c r="L38" s="53"/>
    </row>
    <row r="39" s="69" customFormat="1" customHeight="1" spans="1:12">
      <c r="A39" s="43" t="s">
        <v>174</v>
      </c>
      <c r="B39" s="52" t="s">
        <v>175</v>
      </c>
      <c r="C39" s="45">
        <v>19</v>
      </c>
      <c r="D39" s="52" t="s">
        <v>151</v>
      </c>
      <c r="E39" s="52" t="s">
        <v>112</v>
      </c>
      <c r="F39" s="74" t="str">
        <f>VLOOKUP(E39,[1]Sheet1!$B$2:$D$62,2,FALSE)</f>
        <v>多联式风管室内机</v>
      </c>
      <c r="G39" s="75">
        <v>1</v>
      </c>
      <c r="H39" s="43" t="s">
        <v>176</v>
      </c>
      <c r="I39" s="43" t="s">
        <v>97</v>
      </c>
      <c r="J39" s="111">
        <v>1</v>
      </c>
      <c r="K39" s="111">
        <v>136</v>
      </c>
      <c r="L39" s="111">
        <f>K39*J39</f>
        <v>136</v>
      </c>
    </row>
    <row r="40" s="69" customFormat="1" customHeight="1" spans="1:12">
      <c r="A40" s="50"/>
      <c r="B40" s="52" t="s">
        <v>177</v>
      </c>
      <c r="C40" s="45">
        <v>19</v>
      </c>
      <c r="D40" s="52" t="s">
        <v>151</v>
      </c>
      <c r="E40" s="52" t="s">
        <v>112</v>
      </c>
      <c r="F40" s="74" t="str">
        <f>VLOOKUP(E40,[1]Sheet1!$B$2:$D$62,2,FALSE)</f>
        <v>多联式风管室内机</v>
      </c>
      <c r="G40" s="75">
        <v>1</v>
      </c>
      <c r="H40" s="50"/>
      <c r="I40" s="50"/>
      <c r="J40" s="112"/>
      <c r="K40" s="112"/>
      <c r="L40" s="112"/>
    </row>
    <row r="41" s="69" customFormat="1" customHeight="1" spans="1:12">
      <c r="A41" s="50"/>
      <c r="B41" s="52" t="s">
        <v>178</v>
      </c>
      <c r="C41" s="45">
        <v>19</v>
      </c>
      <c r="D41" s="52" t="s">
        <v>151</v>
      </c>
      <c r="E41" s="52" t="s">
        <v>112</v>
      </c>
      <c r="F41" s="74" t="str">
        <f>VLOOKUP(E41,[1]Sheet1!$B$2:$D$62,2,FALSE)</f>
        <v>多联式风管室内机</v>
      </c>
      <c r="G41" s="75">
        <v>1</v>
      </c>
      <c r="H41" s="50"/>
      <c r="I41" s="50"/>
      <c r="J41" s="112"/>
      <c r="K41" s="112"/>
      <c r="L41" s="112"/>
    </row>
    <row r="42" s="69" customFormat="1" customHeight="1" spans="1:12">
      <c r="A42" s="50"/>
      <c r="B42" s="52" t="s">
        <v>179</v>
      </c>
      <c r="C42" s="45">
        <v>19</v>
      </c>
      <c r="D42" s="52" t="s">
        <v>151</v>
      </c>
      <c r="E42" s="52" t="s">
        <v>112</v>
      </c>
      <c r="F42" s="74" t="str">
        <f>VLOOKUP(E42,[1]Sheet1!$B$2:$D$62,2,FALSE)</f>
        <v>多联式风管室内机</v>
      </c>
      <c r="G42" s="75">
        <v>1</v>
      </c>
      <c r="H42" s="50"/>
      <c r="I42" s="50"/>
      <c r="J42" s="112"/>
      <c r="K42" s="112"/>
      <c r="L42" s="112"/>
    </row>
    <row r="43" s="69" customFormat="1" customHeight="1" spans="1:12">
      <c r="A43" s="50"/>
      <c r="B43" s="52" t="s">
        <v>180</v>
      </c>
      <c r="C43" s="45">
        <v>19</v>
      </c>
      <c r="D43" s="52" t="s">
        <v>151</v>
      </c>
      <c r="E43" s="52" t="s">
        <v>112</v>
      </c>
      <c r="F43" s="74" t="str">
        <f>VLOOKUP(E43,[1]Sheet1!$B$2:$D$62,2,FALSE)</f>
        <v>多联式风管室内机</v>
      </c>
      <c r="G43" s="75">
        <v>1</v>
      </c>
      <c r="H43" s="50"/>
      <c r="I43" s="50"/>
      <c r="J43" s="112"/>
      <c r="K43" s="112"/>
      <c r="L43" s="112"/>
    </row>
    <row r="44" s="69" customFormat="1" customHeight="1" spans="1:12">
      <c r="A44" s="50"/>
      <c r="B44" s="52" t="s">
        <v>181</v>
      </c>
      <c r="C44" s="45">
        <v>19</v>
      </c>
      <c r="D44" s="52" t="s">
        <v>151</v>
      </c>
      <c r="E44" s="52" t="s">
        <v>112</v>
      </c>
      <c r="F44" s="74" t="str">
        <f>VLOOKUP(E44,[1]Sheet1!$B$2:$D$62,2,FALSE)</f>
        <v>多联式风管室内机</v>
      </c>
      <c r="G44" s="75">
        <v>1</v>
      </c>
      <c r="H44" s="50"/>
      <c r="I44" s="50"/>
      <c r="J44" s="112"/>
      <c r="K44" s="112"/>
      <c r="L44" s="112"/>
    </row>
    <row r="45" s="69" customFormat="1" customHeight="1" spans="1:12">
      <c r="A45" s="50"/>
      <c r="B45" s="52" t="s">
        <v>182</v>
      </c>
      <c r="C45" s="45">
        <v>19</v>
      </c>
      <c r="D45" s="52" t="s">
        <v>151</v>
      </c>
      <c r="E45" s="52" t="s">
        <v>112</v>
      </c>
      <c r="F45" s="74" t="str">
        <f>VLOOKUP(E45,[1]Sheet1!$B$2:$D$62,2,FALSE)</f>
        <v>多联式风管室内机</v>
      </c>
      <c r="G45" s="75">
        <v>1</v>
      </c>
      <c r="H45" s="50"/>
      <c r="I45" s="50"/>
      <c r="J45" s="112"/>
      <c r="K45" s="112"/>
      <c r="L45" s="112"/>
    </row>
    <row r="46" s="69" customFormat="1" customHeight="1" spans="1:12">
      <c r="A46" s="50"/>
      <c r="B46" s="52" t="s">
        <v>183</v>
      </c>
      <c r="C46" s="45">
        <v>19</v>
      </c>
      <c r="D46" s="52" t="s">
        <v>151</v>
      </c>
      <c r="E46" s="52" t="s">
        <v>112</v>
      </c>
      <c r="F46" s="74" t="str">
        <f>VLOOKUP(E46,[1]Sheet1!$B$2:$D$62,2,FALSE)</f>
        <v>多联式风管室内机</v>
      </c>
      <c r="G46" s="75">
        <v>1</v>
      </c>
      <c r="H46" s="50"/>
      <c r="I46" s="50"/>
      <c r="J46" s="112"/>
      <c r="K46" s="112"/>
      <c r="L46" s="112"/>
    </row>
    <row r="47" s="69" customFormat="1" customHeight="1" spans="1:12">
      <c r="A47" s="50"/>
      <c r="B47" s="52" t="s">
        <v>184</v>
      </c>
      <c r="C47" s="45">
        <v>19</v>
      </c>
      <c r="D47" s="52" t="s">
        <v>151</v>
      </c>
      <c r="E47" s="52" t="s">
        <v>112</v>
      </c>
      <c r="F47" s="74" t="str">
        <f>VLOOKUP(E47,[1]Sheet1!$B$2:$D$62,2,FALSE)</f>
        <v>多联式风管室内机</v>
      </c>
      <c r="G47" s="75">
        <v>1</v>
      </c>
      <c r="H47" s="50"/>
      <c r="I47" s="50"/>
      <c r="J47" s="112"/>
      <c r="K47" s="112"/>
      <c r="L47" s="112"/>
    </row>
    <row r="48" s="69" customFormat="1" customHeight="1" spans="1:12">
      <c r="A48" s="50"/>
      <c r="B48" s="52" t="s">
        <v>185</v>
      </c>
      <c r="C48" s="45">
        <v>19</v>
      </c>
      <c r="D48" s="52" t="s">
        <v>151</v>
      </c>
      <c r="E48" s="52" t="s">
        <v>112</v>
      </c>
      <c r="F48" s="74" t="str">
        <f>VLOOKUP(E48,[1]Sheet1!$B$2:$D$62,2,FALSE)</f>
        <v>多联式风管室内机</v>
      </c>
      <c r="G48" s="75">
        <v>1</v>
      </c>
      <c r="H48" s="50"/>
      <c r="I48" s="50"/>
      <c r="J48" s="112"/>
      <c r="K48" s="112"/>
      <c r="L48" s="112"/>
    </row>
    <row r="49" s="69" customFormat="1" customHeight="1" spans="1:12">
      <c r="A49" s="50"/>
      <c r="B49" s="52" t="s">
        <v>186</v>
      </c>
      <c r="C49" s="45">
        <v>19</v>
      </c>
      <c r="D49" s="52" t="s">
        <v>151</v>
      </c>
      <c r="E49" s="52" t="s">
        <v>112</v>
      </c>
      <c r="F49" s="74" t="str">
        <f>VLOOKUP(E49,[1]Sheet1!$B$2:$D$62,2,FALSE)</f>
        <v>多联式风管室内机</v>
      </c>
      <c r="G49" s="75">
        <v>1</v>
      </c>
      <c r="H49" s="50"/>
      <c r="I49" s="50"/>
      <c r="J49" s="112"/>
      <c r="K49" s="112"/>
      <c r="L49" s="112"/>
    </row>
    <row r="50" customHeight="1" spans="1:12">
      <c r="A50" s="50"/>
      <c r="B50" s="52" t="s">
        <v>187</v>
      </c>
      <c r="C50" s="45">
        <v>20</v>
      </c>
      <c r="D50" s="52" t="s">
        <v>151</v>
      </c>
      <c r="E50" s="52" t="s">
        <v>112</v>
      </c>
      <c r="F50" s="74" t="str">
        <f>VLOOKUP(E50,[1]Sheet1!$B$2:$D$62,2,FALSE)</f>
        <v>多联式风管室内机</v>
      </c>
      <c r="G50" s="75">
        <v>1</v>
      </c>
      <c r="H50" s="50"/>
      <c r="I50" s="50"/>
      <c r="J50" s="112"/>
      <c r="K50" s="112"/>
      <c r="L50" s="112"/>
    </row>
    <row r="51" s="69" customFormat="1" customHeight="1" spans="1:12">
      <c r="A51" s="50"/>
      <c r="B51" s="52" t="s">
        <v>188</v>
      </c>
      <c r="C51" s="45">
        <v>30</v>
      </c>
      <c r="D51" s="52" t="s">
        <v>189</v>
      </c>
      <c r="E51" s="52" t="s">
        <v>120</v>
      </c>
      <c r="F51" s="74" t="str">
        <f>VLOOKUP(E51,[1]Sheet1!$B$2:$D$62,2,FALSE)</f>
        <v>多联式风管室内机</v>
      </c>
      <c r="G51" s="75">
        <v>1</v>
      </c>
      <c r="H51" s="50"/>
      <c r="I51" s="50"/>
      <c r="J51" s="112"/>
      <c r="K51" s="112"/>
      <c r="L51" s="112"/>
    </row>
    <row r="52" s="69" customFormat="1" customHeight="1" spans="1:12">
      <c r="A52" s="50"/>
      <c r="B52" s="52" t="s">
        <v>190</v>
      </c>
      <c r="C52" s="45">
        <v>14</v>
      </c>
      <c r="D52" s="52" t="s">
        <v>191</v>
      </c>
      <c r="E52" s="52" t="s">
        <v>108</v>
      </c>
      <c r="F52" s="74" t="str">
        <f>VLOOKUP(E52,[1]Sheet1!$B$2:$D$62,2,FALSE)</f>
        <v>多联式风管室内机</v>
      </c>
      <c r="G52" s="75">
        <v>1</v>
      </c>
      <c r="H52" s="50"/>
      <c r="I52" s="50"/>
      <c r="J52" s="112"/>
      <c r="K52" s="112"/>
      <c r="L52" s="112"/>
    </row>
    <row r="53" s="69" customFormat="1" customHeight="1" spans="1:12">
      <c r="A53" s="50"/>
      <c r="B53" s="52" t="s">
        <v>150</v>
      </c>
      <c r="C53" s="45">
        <v>23</v>
      </c>
      <c r="D53" s="52" t="s">
        <v>151</v>
      </c>
      <c r="E53" s="52" t="s">
        <v>112</v>
      </c>
      <c r="F53" s="74" t="str">
        <f>VLOOKUP(E53,[1]Sheet1!$B$2:$D$62,2,FALSE)</f>
        <v>多联式风管室内机</v>
      </c>
      <c r="G53" s="75">
        <v>1</v>
      </c>
      <c r="H53" s="53"/>
      <c r="I53" s="53"/>
      <c r="J53" s="113"/>
      <c r="K53" s="113"/>
      <c r="L53" s="113"/>
    </row>
    <row r="54" s="69" customFormat="1" customHeight="1" spans="1:12">
      <c r="A54" s="50"/>
      <c r="B54" s="52" t="s">
        <v>175</v>
      </c>
      <c r="C54" s="45">
        <v>20</v>
      </c>
      <c r="D54" s="52" t="s">
        <v>151</v>
      </c>
      <c r="E54" s="52" t="s">
        <v>112</v>
      </c>
      <c r="F54" s="74" t="str">
        <f>VLOOKUP(E54,[1]Sheet1!$B$2:$D$62,2,FALSE)</f>
        <v>多联式风管室内机</v>
      </c>
      <c r="G54" s="75">
        <v>1</v>
      </c>
      <c r="H54" s="50"/>
      <c r="I54" s="50"/>
      <c r="J54" s="112"/>
      <c r="K54" s="112"/>
      <c r="L54" s="112"/>
    </row>
    <row r="55" s="69" customFormat="1" customHeight="1" spans="1:12">
      <c r="A55" s="50"/>
      <c r="B55" s="52" t="s">
        <v>177</v>
      </c>
      <c r="C55" s="45">
        <v>19</v>
      </c>
      <c r="D55" s="52" t="s">
        <v>151</v>
      </c>
      <c r="E55" s="52" t="s">
        <v>112</v>
      </c>
      <c r="F55" s="74" t="str">
        <f>VLOOKUP(E55,[1]Sheet1!$B$2:$D$62,2,FALSE)</f>
        <v>多联式风管室内机</v>
      </c>
      <c r="G55" s="75">
        <v>1</v>
      </c>
      <c r="H55" s="50"/>
      <c r="I55" s="50"/>
      <c r="J55" s="112"/>
      <c r="K55" s="112"/>
      <c r="L55" s="112"/>
    </row>
    <row r="56" s="69" customFormat="1" customHeight="1" spans="1:12">
      <c r="A56" s="50"/>
      <c r="B56" s="52" t="s">
        <v>178</v>
      </c>
      <c r="C56" s="45">
        <v>19</v>
      </c>
      <c r="D56" s="52" t="s">
        <v>151</v>
      </c>
      <c r="E56" s="52" t="s">
        <v>112</v>
      </c>
      <c r="F56" s="74" t="str">
        <f>VLOOKUP(E56,[1]Sheet1!$B$2:$D$62,2,FALSE)</f>
        <v>多联式风管室内机</v>
      </c>
      <c r="G56" s="75">
        <v>1</v>
      </c>
      <c r="H56" s="50"/>
      <c r="I56" s="50"/>
      <c r="J56" s="112"/>
      <c r="K56" s="112"/>
      <c r="L56" s="112"/>
    </row>
    <row r="57" s="69" customFormat="1" customHeight="1" spans="1:12">
      <c r="A57" s="50"/>
      <c r="B57" s="52" t="s">
        <v>179</v>
      </c>
      <c r="C57" s="45">
        <v>19</v>
      </c>
      <c r="D57" s="52" t="s">
        <v>151</v>
      </c>
      <c r="E57" s="52" t="s">
        <v>112</v>
      </c>
      <c r="F57" s="74" t="str">
        <f>VLOOKUP(E57,[1]Sheet1!$B$2:$D$62,2,FALSE)</f>
        <v>多联式风管室内机</v>
      </c>
      <c r="G57" s="75">
        <v>1</v>
      </c>
      <c r="H57" s="50"/>
      <c r="I57" s="50"/>
      <c r="J57" s="112"/>
      <c r="K57" s="112"/>
      <c r="L57" s="112"/>
    </row>
    <row r="58" s="69" customFormat="1" customHeight="1" spans="1:12">
      <c r="A58" s="50"/>
      <c r="B58" s="52" t="s">
        <v>180</v>
      </c>
      <c r="C58" s="45">
        <v>19</v>
      </c>
      <c r="D58" s="52" t="s">
        <v>151</v>
      </c>
      <c r="E58" s="52" t="s">
        <v>112</v>
      </c>
      <c r="F58" s="74" t="str">
        <f>VLOOKUP(E58,[1]Sheet1!$B$2:$D$62,2,FALSE)</f>
        <v>多联式风管室内机</v>
      </c>
      <c r="G58" s="75">
        <v>1</v>
      </c>
      <c r="H58" s="50"/>
      <c r="I58" s="50"/>
      <c r="J58" s="112"/>
      <c r="K58" s="112"/>
      <c r="L58" s="112"/>
    </row>
    <row r="59" s="69" customFormat="1" customHeight="1" spans="1:12">
      <c r="A59" s="50"/>
      <c r="B59" s="52" t="s">
        <v>181</v>
      </c>
      <c r="C59" s="45">
        <v>19</v>
      </c>
      <c r="D59" s="52" t="s">
        <v>151</v>
      </c>
      <c r="E59" s="52" t="s">
        <v>112</v>
      </c>
      <c r="F59" s="74" t="str">
        <f>VLOOKUP(E59,[1]Sheet1!$B$2:$D$62,2,FALSE)</f>
        <v>多联式风管室内机</v>
      </c>
      <c r="G59" s="75">
        <v>1</v>
      </c>
      <c r="H59" s="50"/>
      <c r="I59" s="50"/>
      <c r="J59" s="112"/>
      <c r="K59" s="112"/>
      <c r="L59" s="112"/>
    </row>
    <row r="60" s="69" customFormat="1" customHeight="1" spans="1:12">
      <c r="A60" s="50"/>
      <c r="B60" s="52" t="s">
        <v>182</v>
      </c>
      <c r="C60" s="45">
        <v>19</v>
      </c>
      <c r="D60" s="52" t="s">
        <v>151</v>
      </c>
      <c r="E60" s="52" t="s">
        <v>112</v>
      </c>
      <c r="F60" s="74" t="str">
        <f>VLOOKUP(E60,[1]Sheet1!$B$2:$D$62,2,FALSE)</f>
        <v>多联式风管室内机</v>
      </c>
      <c r="G60" s="75">
        <v>1</v>
      </c>
      <c r="H60" s="50"/>
      <c r="I60" s="50"/>
      <c r="J60" s="112"/>
      <c r="K60" s="112"/>
      <c r="L60" s="112"/>
    </row>
    <row r="61" s="69" customFormat="1" customHeight="1" spans="1:12">
      <c r="A61" s="50"/>
      <c r="B61" s="52" t="s">
        <v>183</v>
      </c>
      <c r="C61" s="45">
        <v>19</v>
      </c>
      <c r="D61" s="52" t="s">
        <v>151</v>
      </c>
      <c r="E61" s="52" t="s">
        <v>112</v>
      </c>
      <c r="F61" s="74" t="str">
        <f>VLOOKUP(E61,[1]Sheet1!$B$2:$D$62,2,FALSE)</f>
        <v>多联式风管室内机</v>
      </c>
      <c r="G61" s="75">
        <v>1</v>
      </c>
      <c r="H61" s="50"/>
      <c r="I61" s="50"/>
      <c r="J61" s="112"/>
      <c r="K61" s="112"/>
      <c r="L61" s="112"/>
    </row>
    <row r="62" s="69" customFormat="1" customHeight="1" spans="1:12">
      <c r="A62" s="50"/>
      <c r="B62" s="52" t="s">
        <v>184</v>
      </c>
      <c r="C62" s="45">
        <v>19</v>
      </c>
      <c r="D62" s="52" t="s">
        <v>151</v>
      </c>
      <c r="E62" s="52" t="s">
        <v>112</v>
      </c>
      <c r="F62" s="74" t="str">
        <f>VLOOKUP(E62,[1]Sheet1!$B$2:$D$62,2,FALSE)</f>
        <v>多联式风管室内机</v>
      </c>
      <c r="G62" s="75">
        <v>1</v>
      </c>
      <c r="H62" s="50"/>
      <c r="I62" s="50"/>
      <c r="J62" s="112"/>
      <c r="K62" s="112"/>
      <c r="L62" s="112"/>
    </row>
    <row r="63" s="69" customFormat="1" customHeight="1" spans="1:12">
      <c r="A63" s="50"/>
      <c r="B63" s="52" t="s">
        <v>185</v>
      </c>
      <c r="C63" s="45">
        <v>19</v>
      </c>
      <c r="D63" s="52" t="s">
        <v>151</v>
      </c>
      <c r="E63" s="52" t="s">
        <v>112</v>
      </c>
      <c r="F63" s="74" t="str">
        <f>VLOOKUP(E63,[1]Sheet1!$B$2:$D$62,2,FALSE)</f>
        <v>多联式风管室内机</v>
      </c>
      <c r="G63" s="75">
        <v>1</v>
      </c>
      <c r="H63" s="50"/>
      <c r="I63" s="50"/>
      <c r="J63" s="112"/>
      <c r="K63" s="112"/>
      <c r="L63" s="112"/>
    </row>
    <row r="64" s="69" customFormat="1" customHeight="1" spans="1:12">
      <c r="A64" s="50"/>
      <c r="B64" s="52" t="s">
        <v>186</v>
      </c>
      <c r="C64" s="45">
        <v>19</v>
      </c>
      <c r="D64" s="52" t="s">
        <v>151</v>
      </c>
      <c r="E64" s="52" t="s">
        <v>112</v>
      </c>
      <c r="F64" s="74" t="str">
        <f>VLOOKUP(E64,[1]Sheet1!$B$2:$D$62,2,FALSE)</f>
        <v>多联式风管室内机</v>
      </c>
      <c r="G64" s="75">
        <v>1</v>
      </c>
      <c r="H64" s="50"/>
      <c r="I64" s="50"/>
      <c r="J64" s="112"/>
      <c r="K64" s="112"/>
      <c r="L64" s="112"/>
    </row>
    <row r="65" s="69" customFormat="1" customHeight="1" spans="1:12">
      <c r="A65" s="50"/>
      <c r="B65" s="52" t="s">
        <v>187</v>
      </c>
      <c r="C65" s="45">
        <v>20</v>
      </c>
      <c r="D65" s="52" t="s">
        <v>151</v>
      </c>
      <c r="E65" s="52" t="s">
        <v>112</v>
      </c>
      <c r="F65" s="74" t="str">
        <f>VLOOKUP(E65,[1]Sheet1!$B$2:$D$62,2,FALSE)</f>
        <v>多联式风管室内机</v>
      </c>
      <c r="G65" s="75">
        <v>1</v>
      </c>
      <c r="H65" s="50"/>
      <c r="I65" s="50"/>
      <c r="J65" s="112"/>
      <c r="K65" s="112"/>
      <c r="L65" s="112"/>
    </row>
    <row r="66" s="69" customFormat="1" customHeight="1" spans="1:12">
      <c r="A66" s="50"/>
      <c r="B66" s="52" t="s">
        <v>188</v>
      </c>
      <c r="C66" s="45">
        <v>26</v>
      </c>
      <c r="D66" s="52" t="s">
        <v>189</v>
      </c>
      <c r="E66" s="52" t="s">
        <v>120</v>
      </c>
      <c r="F66" s="74" t="str">
        <f>VLOOKUP(E66,[1]Sheet1!$B$2:$D$62,2,FALSE)</f>
        <v>多联式风管室内机</v>
      </c>
      <c r="G66" s="75">
        <v>1</v>
      </c>
      <c r="H66" s="50"/>
      <c r="I66" s="50"/>
      <c r="J66" s="112"/>
      <c r="K66" s="112"/>
      <c r="L66" s="112"/>
    </row>
    <row r="67" s="69" customFormat="1" customHeight="1" spans="1:12">
      <c r="A67" s="50"/>
      <c r="B67" s="52" t="s">
        <v>192</v>
      </c>
      <c r="C67" s="45">
        <v>25</v>
      </c>
      <c r="D67" s="52" t="s">
        <v>189</v>
      </c>
      <c r="E67" s="52" t="s">
        <v>120</v>
      </c>
      <c r="F67" s="74" t="str">
        <f>VLOOKUP(E67,[1]Sheet1!$B$2:$D$62,2,FALSE)</f>
        <v>多联式风管室内机</v>
      </c>
      <c r="G67" s="75">
        <v>1</v>
      </c>
      <c r="H67" s="50"/>
      <c r="I67" s="50"/>
      <c r="J67" s="112"/>
      <c r="K67" s="112"/>
      <c r="L67" s="112"/>
    </row>
    <row r="68" s="69" customFormat="1" customHeight="1" spans="1:12">
      <c r="A68" s="50"/>
      <c r="B68" s="114" t="s">
        <v>193</v>
      </c>
      <c r="C68" s="45">
        <v>78</v>
      </c>
      <c r="D68" s="52" t="s">
        <v>151</v>
      </c>
      <c r="E68" s="52" t="s">
        <v>112</v>
      </c>
      <c r="F68" s="74" t="str">
        <f>VLOOKUP(E68,[1]Sheet1!$B$2:$D$62,2,FALSE)</f>
        <v>多联式风管室内机</v>
      </c>
      <c r="G68" s="75">
        <v>4</v>
      </c>
      <c r="H68" s="43" t="s">
        <v>194</v>
      </c>
      <c r="I68" s="43" t="s">
        <v>85</v>
      </c>
      <c r="J68" s="43">
        <v>1</v>
      </c>
      <c r="K68" s="43">
        <v>118.4</v>
      </c>
      <c r="L68" s="43">
        <f>K68*J68</f>
        <v>118.4</v>
      </c>
    </row>
    <row r="69" s="69" customFormat="1" customHeight="1" spans="1:12">
      <c r="A69" s="50"/>
      <c r="B69" s="114" t="s">
        <v>195</v>
      </c>
      <c r="C69" s="45">
        <v>256</v>
      </c>
      <c r="D69" s="45" t="s">
        <v>53</v>
      </c>
      <c r="E69" s="52" t="s">
        <v>126</v>
      </c>
      <c r="F69" s="74" t="str">
        <f>VLOOKUP(E69,[1]Sheet1!$B$2:$D$62,2,FALSE)</f>
        <v>多联式风管室内机</v>
      </c>
      <c r="G69" s="75">
        <v>8</v>
      </c>
      <c r="H69" s="50"/>
      <c r="I69" s="50"/>
      <c r="J69" s="50"/>
      <c r="K69" s="50"/>
      <c r="L69" s="50"/>
    </row>
    <row r="70" s="69" customFormat="1" customHeight="1" spans="1:12">
      <c r="A70" s="50"/>
      <c r="B70" s="52" t="s">
        <v>166</v>
      </c>
      <c r="C70" s="45">
        <v>7</v>
      </c>
      <c r="D70" s="52" t="s">
        <v>136</v>
      </c>
      <c r="E70" s="52" t="s">
        <v>110</v>
      </c>
      <c r="F70" s="74" t="str">
        <f>VLOOKUP(E70,[1]Sheet1!$B$2:$D$62,2,FALSE)</f>
        <v>多联式风管室内机</v>
      </c>
      <c r="G70" s="75">
        <v>1</v>
      </c>
      <c r="H70" s="50"/>
      <c r="I70" s="50"/>
      <c r="J70" s="50"/>
      <c r="K70" s="50"/>
      <c r="L70" s="50"/>
    </row>
    <row r="71" s="69" customFormat="1" customHeight="1" spans="1:12">
      <c r="A71" s="50"/>
      <c r="B71" s="52" t="s">
        <v>196</v>
      </c>
      <c r="C71" s="45">
        <v>7</v>
      </c>
      <c r="D71" s="52" t="s">
        <v>136</v>
      </c>
      <c r="E71" s="52" t="s">
        <v>110</v>
      </c>
      <c r="F71" s="74" t="str">
        <f>VLOOKUP(E71,[1]Sheet1!$B$2:$D$62,2,FALSE)</f>
        <v>多联式风管室内机</v>
      </c>
      <c r="G71" s="75">
        <v>1</v>
      </c>
      <c r="H71" s="50"/>
      <c r="I71" s="50"/>
      <c r="J71" s="50"/>
      <c r="K71" s="50"/>
      <c r="L71" s="50"/>
    </row>
    <row r="72" s="69" customFormat="1" customHeight="1" spans="1:12">
      <c r="A72" s="50"/>
      <c r="B72" s="52" t="s">
        <v>197</v>
      </c>
      <c r="C72" s="45">
        <v>39</v>
      </c>
      <c r="D72" s="52" t="s">
        <v>198</v>
      </c>
      <c r="E72" s="52" t="s">
        <v>118</v>
      </c>
      <c r="F72" s="74" t="str">
        <f>VLOOKUP(E72,[1]Sheet1!$B$2:$D$62,2,FALSE)</f>
        <v>多联式风管室内机</v>
      </c>
      <c r="G72" s="75">
        <v>2</v>
      </c>
      <c r="H72" s="50"/>
      <c r="I72" s="50"/>
      <c r="J72" s="50"/>
      <c r="K72" s="50"/>
      <c r="L72" s="50"/>
    </row>
    <row r="73" s="69" customFormat="1" customHeight="1" spans="1:12">
      <c r="A73" s="50"/>
      <c r="B73" s="52" t="s">
        <v>199</v>
      </c>
      <c r="C73" s="45">
        <v>46</v>
      </c>
      <c r="D73" s="52" t="s">
        <v>189</v>
      </c>
      <c r="E73" s="52" t="s">
        <v>120</v>
      </c>
      <c r="F73" s="74" t="str">
        <f>VLOOKUP(E73,[1]Sheet1!$B$2:$D$62,2,FALSE)</f>
        <v>多联式风管室内机</v>
      </c>
      <c r="G73" s="75">
        <v>2</v>
      </c>
      <c r="H73" s="53"/>
      <c r="I73" s="53"/>
      <c r="J73" s="53"/>
      <c r="K73" s="53"/>
      <c r="L73" s="53"/>
    </row>
    <row r="74" s="69" customFormat="1" customHeight="1" spans="1:12">
      <c r="A74" s="43" t="s">
        <v>200</v>
      </c>
      <c r="B74" s="52" t="s">
        <v>175</v>
      </c>
      <c r="C74" s="45">
        <v>19</v>
      </c>
      <c r="D74" s="52" t="s">
        <v>151</v>
      </c>
      <c r="E74" s="52" t="s">
        <v>112</v>
      </c>
      <c r="F74" s="74" t="str">
        <f>VLOOKUP(E74,[1]Sheet1!$B$2:$D$62,2,FALSE)</f>
        <v>多联式风管室内机</v>
      </c>
      <c r="G74" s="75">
        <v>1</v>
      </c>
      <c r="H74" s="43" t="s">
        <v>201</v>
      </c>
      <c r="I74" s="43" t="s">
        <v>85</v>
      </c>
      <c r="J74" s="43">
        <v>1</v>
      </c>
      <c r="K74" s="43">
        <v>118.4</v>
      </c>
      <c r="L74" s="43">
        <f>K74*J74</f>
        <v>118.4</v>
      </c>
    </row>
    <row r="75" s="69" customFormat="1" customHeight="1" spans="1:12">
      <c r="A75" s="50"/>
      <c r="B75" s="52" t="s">
        <v>177</v>
      </c>
      <c r="C75" s="45">
        <v>19</v>
      </c>
      <c r="D75" s="52" t="s">
        <v>151</v>
      </c>
      <c r="E75" s="52" t="s">
        <v>112</v>
      </c>
      <c r="F75" s="74" t="str">
        <f>VLOOKUP(E75,[1]Sheet1!$B$2:$D$62,2,FALSE)</f>
        <v>多联式风管室内机</v>
      </c>
      <c r="G75" s="75">
        <v>1</v>
      </c>
      <c r="H75" s="50"/>
      <c r="I75" s="50"/>
      <c r="J75" s="50"/>
      <c r="K75" s="50"/>
      <c r="L75" s="50"/>
    </row>
    <row r="76" s="69" customFormat="1" customHeight="1" spans="1:12">
      <c r="A76" s="50"/>
      <c r="B76" s="52" t="s">
        <v>178</v>
      </c>
      <c r="C76" s="45">
        <v>19</v>
      </c>
      <c r="D76" s="52" t="s">
        <v>151</v>
      </c>
      <c r="E76" s="52" t="s">
        <v>112</v>
      </c>
      <c r="F76" s="74" t="str">
        <f>VLOOKUP(E76,[1]Sheet1!$B$2:$D$62,2,FALSE)</f>
        <v>多联式风管室内机</v>
      </c>
      <c r="G76" s="75">
        <v>1</v>
      </c>
      <c r="H76" s="50"/>
      <c r="I76" s="50"/>
      <c r="J76" s="50"/>
      <c r="K76" s="50"/>
      <c r="L76" s="50"/>
    </row>
    <row r="77" s="69" customFormat="1" customHeight="1" spans="1:12">
      <c r="A77" s="50"/>
      <c r="B77" s="52" t="s">
        <v>179</v>
      </c>
      <c r="C77" s="45">
        <v>19</v>
      </c>
      <c r="D77" s="52" t="s">
        <v>151</v>
      </c>
      <c r="E77" s="52" t="s">
        <v>112</v>
      </c>
      <c r="F77" s="74" t="str">
        <f>VLOOKUP(E77,[1]Sheet1!$B$2:$D$62,2,FALSE)</f>
        <v>多联式风管室内机</v>
      </c>
      <c r="G77" s="75">
        <v>1</v>
      </c>
      <c r="H77" s="50"/>
      <c r="I77" s="50"/>
      <c r="J77" s="50"/>
      <c r="K77" s="50"/>
      <c r="L77" s="50"/>
    </row>
    <row r="78" s="69" customFormat="1" customHeight="1" spans="1:12">
      <c r="A78" s="50"/>
      <c r="B78" s="52" t="s">
        <v>180</v>
      </c>
      <c r="C78" s="45">
        <v>19</v>
      </c>
      <c r="D78" s="52" t="s">
        <v>151</v>
      </c>
      <c r="E78" s="52" t="s">
        <v>112</v>
      </c>
      <c r="F78" s="74" t="str">
        <f>VLOOKUP(E78,[1]Sheet1!$B$2:$D$62,2,FALSE)</f>
        <v>多联式风管室内机</v>
      </c>
      <c r="G78" s="75">
        <v>1</v>
      </c>
      <c r="H78" s="50"/>
      <c r="I78" s="50"/>
      <c r="J78" s="50"/>
      <c r="K78" s="50"/>
      <c r="L78" s="50"/>
    </row>
    <row r="79" s="69" customFormat="1" customHeight="1" spans="1:12">
      <c r="A79" s="50"/>
      <c r="B79" s="52" t="s">
        <v>181</v>
      </c>
      <c r="C79" s="45">
        <v>19</v>
      </c>
      <c r="D79" s="52" t="s">
        <v>151</v>
      </c>
      <c r="E79" s="52" t="s">
        <v>112</v>
      </c>
      <c r="F79" s="74" t="str">
        <f>VLOOKUP(E79,[1]Sheet1!$B$2:$D$62,2,FALSE)</f>
        <v>多联式风管室内机</v>
      </c>
      <c r="G79" s="75">
        <v>1</v>
      </c>
      <c r="H79" s="50"/>
      <c r="I79" s="50"/>
      <c r="J79" s="50"/>
      <c r="K79" s="50"/>
      <c r="L79" s="50"/>
    </row>
    <row r="80" s="69" customFormat="1" customHeight="1" spans="1:12">
      <c r="A80" s="50"/>
      <c r="B80" s="52" t="s">
        <v>182</v>
      </c>
      <c r="C80" s="45">
        <v>19</v>
      </c>
      <c r="D80" s="52" t="s">
        <v>151</v>
      </c>
      <c r="E80" s="52" t="s">
        <v>112</v>
      </c>
      <c r="F80" s="74" t="str">
        <f>VLOOKUP(E80,[1]Sheet1!$B$2:$D$62,2,FALSE)</f>
        <v>多联式风管室内机</v>
      </c>
      <c r="G80" s="75">
        <v>1</v>
      </c>
      <c r="H80" s="50"/>
      <c r="I80" s="50"/>
      <c r="J80" s="50"/>
      <c r="K80" s="50"/>
      <c r="L80" s="50"/>
    </row>
    <row r="81" s="69" customFormat="1" customHeight="1" spans="1:12">
      <c r="A81" s="50"/>
      <c r="B81" s="52" t="s">
        <v>183</v>
      </c>
      <c r="C81" s="45">
        <v>19</v>
      </c>
      <c r="D81" s="52" t="s">
        <v>151</v>
      </c>
      <c r="E81" s="52" t="s">
        <v>112</v>
      </c>
      <c r="F81" s="74" t="str">
        <f>VLOOKUP(E81,[1]Sheet1!$B$2:$D$62,2,FALSE)</f>
        <v>多联式风管室内机</v>
      </c>
      <c r="G81" s="75">
        <v>1</v>
      </c>
      <c r="H81" s="50"/>
      <c r="I81" s="50"/>
      <c r="J81" s="50"/>
      <c r="K81" s="50"/>
      <c r="L81" s="50"/>
    </row>
    <row r="82" s="69" customFormat="1" customHeight="1" spans="1:12">
      <c r="A82" s="50"/>
      <c r="B82" s="52" t="s">
        <v>184</v>
      </c>
      <c r="C82" s="45">
        <v>19</v>
      </c>
      <c r="D82" s="52" t="s">
        <v>151</v>
      </c>
      <c r="E82" s="52" t="s">
        <v>112</v>
      </c>
      <c r="F82" s="74" t="str">
        <f>VLOOKUP(E82,[1]Sheet1!$B$2:$D$62,2,FALSE)</f>
        <v>多联式风管室内机</v>
      </c>
      <c r="G82" s="75">
        <v>1</v>
      </c>
      <c r="H82" s="50"/>
      <c r="I82" s="50"/>
      <c r="J82" s="50"/>
      <c r="K82" s="50"/>
      <c r="L82" s="50"/>
    </row>
    <row r="83" s="69" customFormat="1" customHeight="1" spans="1:12">
      <c r="A83" s="50"/>
      <c r="B83" s="52" t="s">
        <v>185</v>
      </c>
      <c r="C83" s="45">
        <v>19</v>
      </c>
      <c r="D83" s="52" t="s">
        <v>151</v>
      </c>
      <c r="E83" s="52" t="s">
        <v>112</v>
      </c>
      <c r="F83" s="74" t="str">
        <f>VLOOKUP(E83,[1]Sheet1!$B$2:$D$62,2,FALSE)</f>
        <v>多联式风管室内机</v>
      </c>
      <c r="G83" s="75">
        <v>1</v>
      </c>
      <c r="H83" s="50"/>
      <c r="I83" s="50"/>
      <c r="J83" s="50"/>
      <c r="K83" s="50"/>
      <c r="L83" s="50"/>
    </row>
    <row r="84" s="69" customFormat="1" customHeight="1" spans="1:12">
      <c r="A84" s="50"/>
      <c r="B84" s="52" t="s">
        <v>186</v>
      </c>
      <c r="C84" s="45">
        <v>19</v>
      </c>
      <c r="D84" s="52" t="s">
        <v>151</v>
      </c>
      <c r="E84" s="52" t="s">
        <v>112</v>
      </c>
      <c r="F84" s="74" t="str">
        <f>VLOOKUP(E84,[1]Sheet1!$B$2:$D$62,2,FALSE)</f>
        <v>多联式风管室内机</v>
      </c>
      <c r="G84" s="75">
        <v>1</v>
      </c>
      <c r="H84" s="50"/>
      <c r="I84" s="50"/>
      <c r="J84" s="50"/>
      <c r="K84" s="50"/>
      <c r="L84" s="50"/>
    </row>
    <row r="85" s="69" customFormat="1" customHeight="1" spans="1:12">
      <c r="A85" s="50"/>
      <c r="B85" s="52" t="s">
        <v>187</v>
      </c>
      <c r="C85" s="45">
        <v>20</v>
      </c>
      <c r="D85" s="52" t="s">
        <v>151</v>
      </c>
      <c r="E85" s="52" t="s">
        <v>112</v>
      </c>
      <c r="F85" s="74" t="str">
        <f>VLOOKUP(E85,[1]Sheet1!$B$2:$D$62,2,FALSE)</f>
        <v>多联式风管室内机</v>
      </c>
      <c r="G85" s="75">
        <v>1</v>
      </c>
      <c r="H85" s="50"/>
      <c r="I85" s="50"/>
      <c r="J85" s="50"/>
      <c r="K85" s="50"/>
      <c r="L85" s="50"/>
    </row>
    <row r="86" s="69" customFormat="1" customHeight="1" spans="1:12">
      <c r="A86" s="50"/>
      <c r="B86" s="52" t="s">
        <v>188</v>
      </c>
      <c r="C86" s="45">
        <v>30</v>
      </c>
      <c r="D86" s="52" t="s">
        <v>189</v>
      </c>
      <c r="E86" s="52" t="s">
        <v>120</v>
      </c>
      <c r="F86" s="74" t="str">
        <f>VLOOKUP(E86,[1]Sheet1!$B$2:$D$62,2,FALSE)</f>
        <v>多联式风管室内机</v>
      </c>
      <c r="G86" s="75">
        <v>1</v>
      </c>
      <c r="H86" s="50"/>
      <c r="I86" s="50"/>
      <c r="J86" s="50"/>
      <c r="K86" s="50"/>
      <c r="L86" s="50"/>
    </row>
    <row r="87" s="69" customFormat="1" customHeight="1" spans="1:12">
      <c r="A87" s="50"/>
      <c r="B87" s="52" t="s">
        <v>190</v>
      </c>
      <c r="C87" s="45">
        <v>14</v>
      </c>
      <c r="D87" s="52" t="s">
        <v>191</v>
      </c>
      <c r="E87" s="52" t="s">
        <v>108</v>
      </c>
      <c r="F87" s="74" t="str">
        <f>VLOOKUP(E87,[1]Sheet1!$B$2:$D$62,2,FALSE)</f>
        <v>多联式风管室内机</v>
      </c>
      <c r="G87" s="75">
        <v>1</v>
      </c>
      <c r="H87" s="50"/>
      <c r="I87" s="50"/>
      <c r="J87" s="50"/>
      <c r="K87" s="50"/>
      <c r="L87" s="50"/>
    </row>
    <row r="88" s="69" customFormat="1" customHeight="1" spans="1:12">
      <c r="A88" s="50"/>
      <c r="B88" s="52" t="s">
        <v>150</v>
      </c>
      <c r="C88" s="45">
        <v>20</v>
      </c>
      <c r="D88" s="52" t="s">
        <v>151</v>
      </c>
      <c r="E88" s="52" t="s">
        <v>112</v>
      </c>
      <c r="F88" s="74" t="str">
        <f>VLOOKUP(E88,[1]Sheet1!$B$2:$D$62,2,FALSE)</f>
        <v>多联式风管室内机</v>
      </c>
      <c r="G88" s="75">
        <v>1</v>
      </c>
      <c r="H88" s="50"/>
      <c r="I88" s="50"/>
      <c r="J88" s="50"/>
      <c r="K88" s="50"/>
      <c r="L88" s="50"/>
    </row>
    <row r="89" s="69" customFormat="1" customHeight="1" spans="1:12">
      <c r="A89" s="50"/>
      <c r="B89" s="52" t="s">
        <v>175</v>
      </c>
      <c r="C89" s="45">
        <v>20</v>
      </c>
      <c r="D89" s="52" t="s">
        <v>151</v>
      </c>
      <c r="E89" s="52" t="s">
        <v>112</v>
      </c>
      <c r="F89" s="74" t="str">
        <f>VLOOKUP(E89,[1]Sheet1!$B$2:$D$62,2,FALSE)</f>
        <v>多联式风管室内机</v>
      </c>
      <c r="G89" s="75">
        <v>1</v>
      </c>
      <c r="H89" s="50"/>
      <c r="I89" s="50"/>
      <c r="J89" s="50"/>
      <c r="K89" s="50"/>
      <c r="L89" s="50"/>
    </row>
    <row r="90" s="69" customFormat="1" customHeight="1" spans="1:12">
      <c r="A90" s="50"/>
      <c r="B90" s="52" t="s">
        <v>177</v>
      </c>
      <c r="C90" s="45">
        <v>19</v>
      </c>
      <c r="D90" s="52" t="s">
        <v>151</v>
      </c>
      <c r="E90" s="52" t="s">
        <v>112</v>
      </c>
      <c r="F90" s="74" t="str">
        <f>VLOOKUP(E90,[1]Sheet1!$B$2:$D$62,2,FALSE)</f>
        <v>多联式风管室内机</v>
      </c>
      <c r="G90" s="75">
        <v>1</v>
      </c>
      <c r="H90" s="50"/>
      <c r="I90" s="50"/>
      <c r="J90" s="50"/>
      <c r="K90" s="50"/>
      <c r="L90" s="50"/>
    </row>
    <row r="91" s="69" customFormat="1" customHeight="1" spans="1:12">
      <c r="A91" s="50"/>
      <c r="B91" s="52" t="s">
        <v>178</v>
      </c>
      <c r="C91" s="45">
        <v>19</v>
      </c>
      <c r="D91" s="52" t="s">
        <v>151</v>
      </c>
      <c r="E91" s="52" t="s">
        <v>112</v>
      </c>
      <c r="F91" s="74" t="str">
        <f>VLOOKUP(E91,[1]Sheet1!$B$2:$D$62,2,FALSE)</f>
        <v>多联式风管室内机</v>
      </c>
      <c r="G91" s="75">
        <v>1</v>
      </c>
      <c r="H91" s="50"/>
      <c r="I91" s="50"/>
      <c r="J91" s="50"/>
      <c r="K91" s="50"/>
      <c r="L91" s="50"/>
    </row>
    <row r="92" s="69" customFormat="1" customHeight="1" spans="1:12">
      <c r="A92" s="50"/>
      <c r="B92" s="52" t="s">
        <v>179</v>
      </c>
      <c r="C92" s="45">
        <v>19</v>
      </c>
      <c r="D92" s="52" t="s">
        <v>151</v>
      </c>
      <c r="E92" s="52" t="s">
        <v>112</v>
      </c>
      <c r="F92" s="74" t="str">
        <f>VLOOKUP(E92,[1]Sheet1!$B$2:$D$62,2,FALSE)</f>
        <v>多联式风管室内机</v>
      </c>
      <c r="G92" s="75">
        <v>1</v>
      </c>
      <c r="H92" s="50"/>
      <c r="I92" s="50"/>
      <c r="J92" s="50"/>
      <c r="K92" s="50"/>
      <c r="L92" s="50"/>
    </row>
    <row r="93" s="69" customFormat="1" customHeight="1" spans="1:12">
      <c r="A93" s="50"/>
      <c r="B93" s="52" t="s">
        <v>180</v>
      </c>
      <c r="C93" s="45">
        <v>19</v>
      </c>
      <c r="D93" s="52" t="s">
        <v>151</v>
      </c>
      <c r="E93" s="52" t="s">
        <v>112</v>
      </c>
      <c r="F93" s="74" t="str">
        <f>VLOOKUP(E93,[1]Sheet1!$B$2:$D$62,2,FALSE)</f>
        <v>多联式风管室内机</v>
      </c>
      <c r="G93" s="75">
        <v>1</v>
      </c>
      <c r="H93" s="50"/>
      <c r="I93" s="50"/>
      <c r="J93" s="50"/>
      <c r="K93" s="50"/>
      <c r="L93" s="50"/>
    </row>
    <row r="94" s="69" customFormat="1" customHeight="1" spans="1:12">
      <c r="A94" s="50"/>
      <c r="B94" s="52" t="s">
        <v>181</v>
      </c>
      <c r="C94" s="45">
        <v>19</v>
      </c>
      <c r="D94" s="52" t="s">
        <v>151</v>
      </c>
      <c r="E94" s="52" t="s">
        <v>112</v>
      </c>
      <c r="F94" s="74" t="str">
        <f>VLOOKUP(E94,[1]Sheet1!$B$2:$D$62,2,FALSE)</f>
        <v>多联式风管室内机</v>
      </c>
      <c r="G94" s="75">
        <v>1</v>
      </c>
      <c r="H94" s="50"/>
      <c r="I94" s="50"/>
      <c r="J94" s="50"/>
      <c r="K94" s="50"/>
      <c r="L94" s="50"/>
    </row>
    <row r="95" s="69" customFormat="1" customHeight="1" spans="1:12">
      <c r="A95" s="50"/>
      <c r="B95" s="52" t="s">
        <v>182</v>
      </c>
      <c r="C95" s="45">
        <v>19</v>
      </c>
      <c r="D95" s="52" t="s">
        <v>151</v>
      </c>
      <c r="E95" s="52" t="s">
        <v>112</v>
      </c>
      <c r="F95" s="74" t="str">
        <f>VLOOKUP(E95,[1]Sheet1!$B$2:$D$62,2,FALSE)</f>
        <v>多联式风管室内机</v>
      </c>
      <c r="G95" s="75">
        <v>1</v>
      </c>
      <c r="H95" s="50"/>
      <c r="I95" s="50"/>
      <c r="J95" s="50"/>
      <c r="K95" s="50"/>
      <c r="L95" s="50"/>
    </row>
    <row r="96" s="69" customFormat="1" customHeight="1" spans="1:12">
      <c r="A96" s="50"/>
      <c r="B96" s="52" t="s">
        <v>183</v>
      </c>
      <c r="C96" s="45">
        <v>19</v>
      </c>
      <c r="D96" s="52" t="s">
        <v>151</v>
      </c>
      <c r="E96" s="52" t="s">
        <v>112</v>
      </c>
      <c r="F96" s="74" t="str">
        <f>VLOOKUP(E96,[1]Sheet1!$B$2:$D$62,2,FALSE)</f>
        <v>多联式风管室内机</v>
      </c>
      <c r="G96" s="75">
        <v>1</v>
      </c>
      <c r="H96" s="50"/>
      <c r="I96" s="50"/>
      <c r="J96" s="50"/>
      <c r="K96" s="50"/>
      <c r="L96" s="50"/>
    </row>
    <row r="97" s="69" customFormat="1" customHeight="1" spans="1:12">
      <c r="A97" s="50"/>
      <c r="B97" s="52" t="s">
        <v>184</v>
      </c>
      <c r="C97" s="45">
        <v>19</v>
      </c>
      <c r="D97" s="52" t="s">
        <v>151</v>
      </c>
      <c r="E97" s="52" t="s">
        <v>112</v>
      </c>
      <c r="F97" s="74" t="str">
        <f>VLOOKUP(E97,[1]Sheet1!$B$2:$D$62,2,FALSE)</f>
        <v>多联式风管室内机</v>
      </c>
      <c r="G97" s="75">
        <v>1</v>
      </c>
      <c r="H97" s="50"/>
      <c r="I97" s="50"/>
      <c r="J97" s="50"/>
      <c r="K97" s="50"/>
      <c r="L97" s="50"/>
    </row>
    <row r="98" s="69" customFormat="1" customHeight="1" spans="1:12">
      <c r="A98" s="50"/>
      <c r="B98" s="52" t="s">
        <v>185</v>
      </c>
      <c r="C98" s="45">
        <v>19</v>
      </c>
      <c r="D98" s="52" t="s">
        <v>151</v>
      </c>
      <c r="E98" s="52" t="s">
        <v>112</v>
      </c>
      <c r="F98" s="74" t="str">
        <f>VLOOKUP(E98,[1]Sheet1!$B$2:$D$62,2,FALSE)</f>
        <v>多联式风管室内机</v>
      </c>
      <c r="G98" s="75">
        <v>1</v>
      </c>
      <c r="H98" s="50"/>
      <c r="I98" s="50"/>
      <c r="J98" s="50"/>
      <c r="K98" s="50"/>
      <c r="L98" s="50"/>
    </row>
    <row r="99" s="69" customFormat="1" customHeight="1" spans="1:12">
      <c r="A99" s="50"/>
      <c r="B99" s="52" t="s">
        <v>186</v>
      </c>
      <c r="C99" s="45">
        <v>19</v>
      </c>
      <c r="D99" s="52" t="s">
        <v>151</v>
      </c>
      <c r="E99" s="52" t="s">
        <v>112</v>
      </c>
      <c r="F99" s="74" t="str">
        <f>VLOOKUP(E99,[1]Sheet1!$B$2:$D$62,2,FALSE)</f>
        <v>多联式风管室内机</v>
      </c>
      <c r="G99" s="75">
        <v>1</v>
      </c>
      <c r="H99" s="50"/>
      <c r="I99" s="50"/>
      <c r="J99" s="50"/>
      <c r="K99" s="50"/>
      <c r="L99" s="50"/>
    </row>
    <row r="100" s="69" customFormat="1" customHeight="1" spans="1:12">
      <c r="A100" s="50"/>
      <c r="B100" s="52" t="s">
        <v>187</v>
      </c>
      <c r="C100" s="45">
        <v>20</v>
      </c>
      <c r="D100" s="52" t="s">
        <v>151</v>
      </c>
      <c r="E100" s="52" t="s">
        <v>112</v>
      </c>
      <c r="F100" s="74" t="str">
        <f>VLOOKUP(E100,[1]Sheet1!$B$2:$D$62,2,FALSE)</f>
        <v>多联式风管室内机</v>
      </c>
      <c r="G100" s="75">
        <v>1</v>
      </c>
      <c r="H100" s="53"/>
      <c r="I100" s="53"/>
      <c r="J100" s="53"/>
      <c r="K100" s="53"/>
      <c r="L100" s="53"/>
    </row>
    <row r="101" s="69" customFormat="1" customHeight="1" spans="1:12">
      <c r="A101" s="50"/>
      <c r="B101" s="52" t="s">
        <v>188</v>
      </c>
      <c r="C101" s="45">
        <v>26</v>
      </c>
      <c r="D101" s="52" t="s">
        <v>189</v>
      </c>
      <c r="E101" s="52" t="s">
        <v>120</v>
      </c>
      <c r="F101" s="74" t="str">
        <f>VLOOKUP(E101,[1]Sheet1!$B$2:$D$62,2,FALSE)</f>
        <v>多联式风管室内机</v>
      </c>
      <c r="G101" s="75">
        <v>1</v>
      </c>
      <c r="H101" s="50"/>
      <c r="I101" s="50"/>
      <c r="J101" s="50"/>
      <c r="K101" s="50"/>
      <c r="L101" s="50"/>
    </row>
    <row r="102" s="69" customFormat="1" customHeight="1" spans="1:12">
      <c r="A102" s="50"/>
      <c r="B102" s="52" t="s">
        <v>192</v>
      </c>
      <c r="C102" s="45">
        <v>25</v>
      </c>
      <c r="D102" s="52" t="s">
        <v>189</v>
      </c>
      <c r="E102" s="52" t="s">
        <v>120</v>
      </c>
      <c r="F102" s="74" t="str">
        <f>VLOOKUP(E102,[1]Sheet1!$B$2:$D$62,2,FALSE)</f>
        <v>多联式风管室内机</v>
      </c>
      <c r="G102" s="75">
        <v>1</v>
      </c>
      <c r="H102" s="53"/>
      <c r="I102" s="53"/>
      <c r="J102" s="53"/>
      <c r="K102" s="53"/>
      <c r="L102" s="53"/>
    </row>
    <row r="103" s="69" customFormat="1" customHeight="1" spans="1:12">
      <c r="A103" s="89" t="s">
        <v>202</v>
      </c>
      <c r="B103" s="52" t="s">
        <v>175</v>
      </c>
      <c r="C103" s="45">
        <v>19</v>
      </c>
      <c r="D103" s="52" t="s">
        <v>151</v>
      </c>
      <c r="E103" s="52" t="s">
        <v>112</v>
      </c>
      <c r="F103" s="74" t="str">
        <f>VLOOKUP(E103,[1]Sheet1!$B$2:$D$62,2,FALSE)</f>
        <v>多联式风管室内机</v>
      </c>
      <c r="G103" s="75">
        <v>1</v>
      </c>
      <c r="H103" s="43" t="s">
        <v>203</v>
      </c>
      <c r="I103" s="43" t="s">
        <v>97</v>
      </c>
      <c r="J103" s="43">
        <v>1</v>
      </c>
      <c r="K103" s="43">
        <v>136</v>
      </c>
      <c r="L103" s="43">
        <f>K103*J103</f>
        <v>136</v>
      </c>
    </row>
    <row r="104" s="69" customFormat="1" customHeight="1" spans="1:12">
      <c r="A104" s="89"/>
      <c r="B104" s="52" t="s">
        <v>177</v>
      </c>
      <c r="C104" s="45">
        <v>19</v>
      </c>
      <c r="D104" s="52" t="s">
        <v>151</v>
      </c>
      <c r="E104" s="52" t="s">
        <v>112</v>
      </c>
      <c r="F104" s="74" t="str">
        <f>VLOOKUP(E104,[1]Sheet1!$B$2:$D$62,2,FALSE)</f>
        <v>多联式风管室内机</v>
      </c>
      <c r="G104" s="75">
        <v>1</v>
      </c>
      <c r="H104" s="50"/>
      <c r="I104" s="50"/>
      <c r="J104" s="50"/>
      <c r="K104" s="50"/>
      <c r="L104" s="50"/>
    </row>
    <row r="105" s="69" customFormat="1" customHeight="1" spans="1:12">
      <c r="A105" s="89"/>
      <c r="B105" s="52" t="s">
        <v>178</v>
      </c>
      <c r="C105" s="45">
        <v>19</v>
      </c>
      <c r="D105" s="52" t="s">
        <v>151</v>
      </c>
      <c r="E105" s="52" t="s">
        <v>112</v>
      </c>
      <c r="F105" s="74" t="str">
        <f>VLOOKUP(E105,[1]Sheet1!$B$2:$D$62,2,FALSE)</f>
        <v>多联式风管室内机</v>
      </c>
      <c r="G105" s="75">
        <v>1</v>
      </c>
      <c r="H105" s="50"/>
      <c r="I105" s="50"/>
      <c r="J105" s="50"/>
      <c r="K105" s="50"/>
      <c r="L105" s="50"/>
    </row>
    <row r="106" s="69" customFormat="1" customHeight="1" spans="1:12">
      <c r="A106" s="89"/>
      <c r="B106" s="52" t="s">
        <v>179</v>
      </c>
      <c r="C106" s="45">
        <v>19</v>
      </c>
      <c r="D106" s="52" t="s">
        <v>151</v>
      </c>
      <c r="E106" s="52" t="s">
        <v>112</v>
      </c>
      <c r="F106" s="74" t="str">
        <f>VLOOKUP(E106,[1]Sheet1!$B$2:$D$62,2,FALSE)</f>
        <v>多联式风管室内机</v>
      </c>
      <c r="G106" s="75">
        <v>1</v>
      </c>
      <c r="H106" s="50"/>
      <c r="I106" s="50"/>
      <c r="J106" s="50"/>
      <c r="K106" s="50"/>
      <c r="L106" s="50"/>
    </row>
    <row r="107" s="69" customFormat="1" customHeight="1" spans="1:12">
      <c r="A107" s="89"/>
      <c r="B107" s="52" t="s">
        <v>180</v>
      </c>
      <c r="C107" s="45">
        <v>19</v>
      </c>
      <c r="D107" s="52" t="s">
        <v>151</v>
      </c>
      <c r="E107" s="52" t="s">
        <v>112</v>
      </c>
      <c r="F107" s="74" t="str">
        <f>VLOOKUP(E107,[1]Sheet1!$B$2:$D$62,2,FALSE)</f>
        <v>多联式风管室内机</v>
      </c>
      <c r="G107" s="75">
        <v>1</v>
      </c>
      <c r="H107" s="50"/>
      <c r="I107" s="50"/>
      <c r="J107" s="50"/>
      <c r="K107" s="50"/>
      <c r="L107" s="50"/>
    </row>
    <row r="108" s="69" customFormat="1" customHeight="1" spans="1:12">
      <c r="A108" s="89"/>
      <c r="B108" s="52" t="s">
        <v>181</v>
      </c>
      <c r="C108" s="45">
        <v>19</v>
      </c>
      <c r="D108" s="52" t="s">
        <v>151</v>
      </c>
      <c r="E108" s="52" t="s">
        <v>112</v>
      </c>
      <c r="F108" s="74" t="str">
        <f>VLOOKUP(E108,[1]Sheet1!$B$2:$D$62,2,FALSE)</f>
        <v>多联式风管室内机</v>
      </c>
      <c r="G108" s="75">
        <v>1</v>
      </c>
      <c r="H108" s="50"/>
      <c r="I108" s="50"/>
      <c r="J108" s="50"/>
      <c r="K108" s="50"/>
      <c r="L108" s="50"/>
    </row>
    <row r="109" s="69" customFormat="1" customHeight="1" spans="1:12">
      <c r="A109" s="89"/>
      <c r="B109" s="52" t="s">
        <v>182</v>
      </c>
      <c r="C109" s="45">
        <v>19</v>
      </c>
      <c r="D109" s="52" t="s">
        <v>151</v>
      </c>
      <c r="E109" s="52" t="s">
        <v>112</v>
      </c>
      <c r="F109" s="74" t="str">
        <f>VLOOKUP(E109,[1]Sheet1!$B$2:$D$62,2,FALSE)</f>
        <v>多联式风管室内机</v>
      </c>
      <c r="G109" s="75">
        <v>1</v>
      </c>
      <c r="H109" s="50"/>
      <c r="I109" s="50"/>
      <c r="J109" s="50"/>
      <c r="K109" s="50"/>
      <c r="L109" s="50"/>
    </row>
    <row r="110" s="69" customFormat="1" customHeight="1" spans="1:12">
      <c r="A110" s="89"/>
      <c r="B110" s="52" t="s">
        <v>183</v>
      </c>
      <c r="C110" s="45">
        <v>19</v>
      </c>
      <c r="D110" s="52" t="s">
        <v>151</v>
      </c>
      <c r="E110" s="52" t="s">
        <v>112</v>
      </c>
      <c r="F110" s="74" t="str">
        <f>VLOOKUP(E110,[1]Sheet1!$B$2:$D$62,2,FALSE)</f>
        <v>多联式风管室内机</v>
      </c>
      <c r="G110" s="75">
        <v>1</v>
      </c>
      <c r="H110" s="50"/>
      <c r="I110" s="50"/>
      <c r="J110" s="50"/>
      <c r="K110" s="50"/>
      <c r="L110" s="50"/>
    </row>
    <row r="111" s="69" customFormat="1" customHeight="1" spans="1:12">
      <c r="A111" s="89"/>
      <c r="B111" s="52" t="s">
        <v>184</v>
      </c>
      <c r="C111" s="45">
        <v>19</v>
      </c>
      <c r="D111" s="52" t="s">
        <v>151</v>
      </c>
      <c r="E111" s="52" t="s">
        <v>112</v>
      </c>
      <c r="F111" s="74" t="str">
        <f>VLOOKUP(E111,[1]Sheet1!$B$2:$D$62,2,FALSE)</f>
        <v>多联式风管室内机</v>
      </c>
      <c r="G111" s="75">
        <v>1</v>
      </c>
      <c r="H111" s="50"/>
      <c r="I111" s="50"/>
      <c r="J111" s="50"/>
      <c r="K111" s="50"/>
      <c r="L111" s="50"/>
    </row>
    <row r="112" s="69" customFormat="1" customHeight="1" spans="1:12">
      <c r="A112" s="89"/>
      <c r="B112" s="52" t="s">
        <v>185</v>
      </c>
      <c r="C112" s="45">
        <v>19</v>
      </c>
      <c r="D112" s="52" t="s">
        <v>151</v>
      </c>
      <c r="E112" s="52" t="s">
        <v>112</v>
      </c>
      <c r="F112" s="74" t="str">
        <f>VLOOKUP(E112,[1]Sheet1!$B$2:$D$62,2,FALSE)</f>
        <v>多联式风管室内机</v>
      </c>
      <c r="G112" s="75">
        <v>1</v>
      </c>
      <c r="H112" s="50"/>
      <c r="I112" s="50"/>
      <c r="J112" s="50"/>
      <c r="K112" s="50"/>
      <c r="L112" s="50"/>
    </row>
    <row r="113" s="69" customFormat="1" customHeight="1" spans="1:12">
      <c r="A113" s="89"/>
      <c r="B113" s="52" t="s">
        <v>186</v>
      </c>
      <c r="C113" s="45">
        <v>19</v>
      </c>
      <c r="D113" s="52" t="s">
        <v>151</v>
      </c>
      <c r="E113" s="52" t="s">
        <v>112</v>
      </c>
      <c r="F113" s="74" t="str">
        <f>VLOOKUP(E113,[1]Sheet1!$B$2:$D$62,2,FALSE)</f>
        <v>多联式风管室内机</v>
      </c>
      <c r="G113" s="75">
        <v>1</v>
      </c>
      <c r="H113" s="50"/>
      <c r="I113" s="50"/>
      <c r="J113" s="50"/>
      <c r="K113" s="50"/>
      <c r="L113" s="50"/>
    </row>
    <row r="114" s="69" customFormat="1" customHeight="1" spans="1:12">
      <c r="A114" s="89"/>
      <c r="B114" s="52" t="s">
        <v>187</v>
      </c>
      <c r="C114" s="45">
        <v>20</v>
      </c>
      <c r="D114" s="52" t="s">
        <v>151</v>
      </c>
      <c r="E114" s="52" t="s">
        <v>112</v>
      </c>
      <c r="F114" s="74" t="str">
        <f>VLOOKUP(E114,[1]Sheet1!$B$2:$D$62,2,FALSE)</f>
        <v>多联式风管室内机</v>
      </c>
      <c r="G114" s="75">
        <v>1</v>
      </c>
      <c r="H114" s="50"/>
      <c r="I114" s="50"/>
      <c r="J114" s="50"/>
      <c r="K114" s="50"/>
      <c r="L114" s="50"/>
    </row>
    <row r="115" s="69" customFormat="1" customHeight="1" spans="1:12">
      <c r="A115" s="89"/>
      <c r="B115" s="52" t="s">
        <v>188</v>
      </c>
      <c r="C115" s="45">
        <v>30</v>
      </c>
      <c r="D115" s="52" t="s">
        <v>189</v>
      </c>
      <c r="E115" s="52" t="s">
        <v>120</v>
      </c>
      <c r="F115" s="74" t="str">
        <f>VLOOKUP(E115,[1]Sheet1!$B$2:$D$62,2,FALSE)</f>
        <v>多联式风管室内机</v>
      </c>
      <c r="G115" s="75">
        <v>1</v>
      </c>
      <c r="H115" s="50"/>
      <c r="I115" s="50"/>
      <c r="J115" s="50"/>
      <c r="K115" s="50"/>
      <c r="L115" s="50"/>
    </row>
    <row r="116" s="69" customFormat="1" customHeight="1" spans="1:12">
      <c r="A116" s="89"/>
      <c r="B116" s="52" t="s">
        <v>190</v>
      </c>
      <c r="C116" s="45">
        <v>14</v>
      </c>
      <c r="D116" s="52" t="s">
        <v>191</v>
      </c>
      <c r="E116" s="52" t="s">
        <v>108</v>
      </c>
      <c r="F116" s="74" t="str">
        <f>VLOOKUP(E116,[1]Sheet1!$B$2:$D$62,2,FALSE)</f>
        <v>多联式风管室内机</v>
      </c>
      <c r="G116" s="75">
        <v>1</v>
      </c>
      <c r="H116" s="50"/>
      <c r="I116" s="50"/>
      <c r="J116" s="50"/>
      <c r="K116" s="50"/>
      <c r="L116" s="50"/>
    </row>
    <row r="117" s="69" customFormat="1" customHeight="1" spans="1:12">
      <c r="A117" s="50"/>
      <c r="B117" s="52" t="s">
        <v>150</v>
      </c>
      <c r="C117" s="45">
        <v>20</v>
      </c>
      <c r="D117" s="52" t="s">
        <v>151</v>
      </c>
      <c r="E117" s="52" t="s">
        <v>112</v>
      </c>
      <c r="F117" s="74" t="str">
        <f>VLOOKUP(E117,[1]Sheet1!$B$2:$D$62,2,FALSE)</f>
        <v>多联式风管室内机</v>
      </c>
      <c r="G117" s="75">
        <v>1</v>
      </c>
      <c r="H117" s="50"/>
      <c r="I117" s="50"/>
      <c r="J117" s="50"/>
      <c r="K117" s="50"/>
      <c r="L117" s="50"/>
    </row>
    <row r="118" s="69" customFormat="1" customHeight="1" spans="1:12">
      <c r="A118" s="89"/>
      <c r="B118" s="52" t="s">
        <v>175</v>
      </c>
      <c r="C118" s="45">
        <v>20</v>
      </c>
      <c r="D118" s="52" t="s">
        <v>151</v>
      </c>
      <c r="E118" s="52" t="s">
        <v>112</v>
      </c>
      <c r="F118" s="74" t="str">
        <f>VLOOKUP(E118,[1]Sheet1!$B$2:$D$62,2,FALSE)</f>
        <v>多联式风管室内机</v>
      </c>
      <c r="G118" s="75">
        <v>1</v>
      </c>
      <c r="H118" s="50"/>
      <c r="I118" s="50"/>
      <c r="J118" s="50"/>
      <c r="K118" s="50"/>
      <c r="L118" s="50"/>
    </row>
    <row r="119" s="69" customFormat="1" customHeight="1" spans="1:12">
      <c r="A119" s="89"/>
      <c r="B119" s="52" t="s">
        <v>177</v>
      </c>
      <c r="C119" s="45">
        <v>19</v>
      </c>
      <c r="D119" s="52" t="s">
        <v>151</v>
      </c>
      <c r="E119" s="52" t="s">
        <v>112</v>
      </c>
      <c r="F119" s="74" t="str">
        <f>VLOOKUP(E119,[1]Sheet1!$B$2:$D$62,2,FALSE)</f>
        <v>多联式风管室内机</v>
      </c>
      <c r="G119" s="75">
        <v>1</v>
      </c>
      <c r="H119" s="50"/>
      <c r="I119" s="50"/>
      <c r="J119" s="50"/>
      <c r="K119" s="50"/>
      <c r="L119" s="50"/>
    </row>
    <row r="120" s="69" customFormat="1" customHeight="1" spans="1:12">
      <c r="A120" s="89"/>
      <c r="B120" s="52" t="s">
        <v>178</v>
      </c>
      <c r="C120" s="45">
        <v>19</v>
      </c>
      <c r="D120" s="52" t="s">
        <v>151</v>
      </c>
      <c r="E120" s="52" t="s">
        <v>112</v>
      </c>
      <c r="F120" s="74" t="str">
        <f>VLOOKUP(E120,[1]Sheet1!$B$2:$D$62,2,FALSE)</f>
        <v>多联式风管室内机</v>
      </c>
      <c r="G120" s="75">
        <v>1</v>
      </c>
      <c r="H120" s="50"/>
      <c r="I120" s="50"/>
      <c r="J120" s="50"/>
      <c r="K120" s="50"/>
      <c r="L120" s="50"/>
    </row>
    <row r="121" s="69" customFormat="1" customHeight="1" spans="1:12">
      <c r="A121" s="89"/>
      <c r="B121" s="52" t="s">
        <v>179</v>
      </c>
      <c r="C121" s="45">
        <v>19</v>
      </c>
      <c r="D121" s="52" t="s">
        <v>151</v>
      </c>
      <c r="E121" s="52" t="s">
        <v>112</v>
      </c>
      <c r="F121" s="74" t="str">
        <f>VLOOKUP(E121,[1]Sheet1!$B$2:$D$62,2,FALSE)</f>
        <v>多联式风管室内机</v>
      </c>
      <c r="G121" s="75">
        <v>1</v>
      </c>
      <c r="H121" s="50"/>
      <c r="I121" s="50"/>
      <c r="J121" s="50"/>
      <c r="K121" s="50"/>
      <c r="L121" s="50"/>
    </row>
    <row r="122" s="69" customFormat="1" customHeight="1" spans="1:12">
      <c r="A122" s="89"/>
      <c r="B122" s="52" t="s">
        <v>180</v>
      </c>
      <c r="C122" s="45">
        <v>19</v>
      </c>
      <c r="D122" s="52" t="s">
        <v>151</v>
      </c>
      <c r="E122" s="52" t="s">
        <v>112</v>
      </c>
      <c r="F122" s="74" t="str">
        <f>VLOOKUP(E122,[1]Sheet1!$B$2:$D$62,2,FALSE)</f>
        <v>多联式风管室内机</v>
      </c>
      <c r="G122" s="75">
        <v>1</v>
      </c>
      <c r="H122" s="50"/>
      <c r="I122" s="50"/>
      <c r="J122" s="50"/>
      <c r="K122" s="50"/>
      <c r="L122" s="50"/>
    </row>
    <row r="123" s="69" customFormat="1" customHeight="1" spans="1:12">
      <c r="A123" s="89"/>
      <c r="B123" s="52" t="s">
        <v>181</v>
      </c>
      <c r="C123" s="45">
        <v>19</v>
      </c>
      <c r="D123" s="52" t="s">
        <v>151</v>
      </c>
      <c r="E123" s="52" t="s">
        <v>112</v>
      </c>
      <c r="F123" s="74" t="str">
        <f>VLOOKUP(E123,[1]Sheet1!$B$2:$D$62,2,FALSE)</f>
        <v>多联式风管室内机</v>
      </c>
      <c r="G123" s="75">
        <v>1</v>
      </c>
      <c r="H123" s="50"/>
      <c r="I123" s="50"/>
      <c r="J123" s="50"/>
      <c r="K123" s="50"/>
      <c r="L123" s="50"/>
    </row>
    <row r="124" s="69" customFormat="1" customHeight="1" spans="1:12">
      <c r="A124" s="89"/>
      <c r="B124" s="52" t="s">
        <v>182</v>
      </c>
      <c r="C124" s="45">
        <v>19</v>
      </c>
      <c r="D124" s="52" t="s">
        <v>151</v>
      </c>
      <c r="E124" s="52" t="s">
        <v>112</v>
      </c>
      <c r="F124" s="74" t="str">
        <f>VLOOKUP(E124,[1]Sheet1!$B$2:$D$62,2,FALSE)</f>
        <v>多联式风管室内机</v>
      </c>
      <c r="G124" s="75">
        <v>1</v>
      </c>
      <c r="H124" s="50"/>
      <c r="I124" s="50"/>
      <c r="J124" s="50"/>
      <c r="K124" s="50"/>
      <c r="L124" s="50"/>
    </row>
    <row r="125" s="69" customFormat="1" customHeight="1" spans="1:12">
      <c r="A125" s="89"/>
      <c r="B125" s="52" t="s">
        <v>183</v>
      </c>
      <c r="C125" s="45">
        <v>19</v>
      </c>
      <c r="D125" s="52" t="s">
        <v>151</v>
      </c>
      <c r="E125" s="52" t="s">
        <v>112</v>
      </c>
      <c r="F125" s="74" t="str">
        <f>VLOOKUP(E125,[1]Sheet1!$B$2:$D$62,2,FALSE)</f>
        <v>多联式风管室内机</v>
      </c>
      <c r="G125" s="75">
        <v>1</v>
      </c>
      <c r="H125" s="50"/>
      <c r="I125" s="50"/>
      <c r="J125" s="50"/>
      <c r="K125" s="50"/>
      <c r="L125" s="50"/>
    </row>
    <row r="126" s="69" customFormat="1" customHeight="1" spans="1:12">
      <c r="A126" s="89"/>
      <c r="B126" s="52" t="s">
        <v>184</v>
      </c>
      <c r="C126" s="45">
        <v>19</v>
      </c>
      <c r="D126" s="52" t="s">
        <v>151</v>
      </c>
      <c r="E126" s="52" t="s">
        <v>112</v>
      </c>
      <c r="F126" s="74" t="str">
        <f>VLOOKUP(E126,[1]Sheet1!$B$2:$D$62,2,FALSE)</f>
        <v>多联式风管室内机</v>
      </c>
      <c r="G126" s="75">
        <v>1</v>
      </c>
      <c r="H126" s="50"/>
      <c r="I126" s="50"/>
      <c r="J126" s="50"/>
      <c r="K126" s="50"/>
      <c r="L126" s="50"/>
    </row>
    <row r="127" s="69" customFormat="1" customHeight="1" spans="1:12">
      <c r="A127" s="89"/>
      <c r="B127" s="52" t="s">
        <v>185</v>
      </c>
      <c r="C127" s="45">
        <v>19</v>
      </c>
      <c r="D127" s="52" t="s">
        <v>151</v>
      </c>
      <c r="E127" s="52" t="s">
        <v>112</v>
      </c>
      <c r="F127" s="74" t="str">
        <f>VLOOKUP(E127,[1]Sheet1!$B$2:$D$62,2,FALSE)</f>
        <v>多联式风管室内机</v>
      </c>
      <c r="G127" s="75">
        <v>1</v>
      </c>
      <c r="H127" s="50"/>
      <c r="I127" s="50"/>
      <c r="J127" s="50"/>
      <c r="K127" s="50"/>
      <c r="L127" s="50"/>
    </row>
    <row r="128" s="69" customFormat="1" customHeight="1" spans="1:12">
      <c r="A128" s="89"/>
      <c r="B128" s="52" t="s">
        <v>186</v>
      </c>
      <c r="C128" s="45">
        <v>19</v>
      </c>
      <c r="D128" s="52" t="s">
        <v>151</v>
      </c>
      <c r="E128" s="52" t="s">
        <v>112</v>
      </c>
      <c r="F128" s="74" t="str">
        <f>VLOOKUP(E128,[1]Sheet1!$B$2:$D$62,2,FALSE)</f>
        <v>多联式风管室内机</v>
      </c>
      <c r="G128" s="75">
        <v>1</v>
      </c>
      <c r="H128" s="50"/>
      <c r="I128" s="50"/>
      <c r="J128" s="50"/>
      <c r="K128" s="50"/>
      <c r="L128" s="50"/>
    </row>
    <row r="129" s="69" customFormat="1" customHeight="1" spans="1:12">
      <c r="A129" s="89"/>
      <c r="B129" s="52" t="s">
        <v>187</v>
      </c>
      <c r="C129" s="45">
        <v>20</v>
      </c>
      <c r="D129" s="52" t="s">
        <v>151</v>
      </c>
      <c r="E129" s="52" t="s">
        <v>112</v>
      </c>
      <c r="F129" s="74" t="str">
        <f>VLOOKUP(E129,[1]Sheet1!$B$2:$D$62,2,FALSE)</f>
        <v>多联式风管室内机</v>
      </c>
      <c r="G129" s="75">
        <v>1</v>
      </c>
      <c r="H129" s="50"/>
      <c r="I129" s="50"/>
      <c r="J129" s="50"/>
      <c r="K129" s="50"/>
      <c r="L129" s="50"/>
    </row>
    <row r="130" s="69" customFormat="1" customHeight="1" spans="1:12">
      <c r="A130" s="89"/>
      <c r="B130" s="52" t="s">
        <v>188</v>
      </c>
      <c r="C130" s="45">
        <v>26</v>
      </c>
      <c r="D130" s="52" t="s">
        <v>189</v>
      </c>
      <c r="E130" s="52" t="s">
        <v>120</v>
      </c>
      <c r="F130" s="74" t="str">
        <f>VLOOKUP(E130,[1]Sheet1!$B$2:$D$62,2,FALSE)</f>
        <v>多联式风管室内机</v>
      </c>
      <c r="G130" s="75">
        <v>1</v>
      </c>
      <c r="H130" s="50"/>
      <c r="I130" s="50"/>
      <c r="J130" s="50"/>
      <c r="K130" s="50"/>
      <c r="L130" s="50"/>
    </row>
    <row r="131" s="69" customFormat="1" customHeight="1" spans="1:12">
      <c r="A131" s="89"/>
      <c r="B131" s="52" t="s">
        <v>192</v>
      </c>
      <c r="C131" s="45">
        <v>25</v>
      </c>
      <c r="D131" s="52" t="s">
        <v>189</v>
      </c>
      <c r="E131" s="52" t="s">
        <v>120</v>
      </c>
      <c r="F131" s="74" t="str">
        <f>VLOOKUP(E131,[1]Sheet1!$B$2:$D$62,2,FALSE)</f>
        <v>多联式风管室内机</v>
      </c>
      <c r="G131" s="75">
        <v>1</v>
      </c>
      <c r="H131" s="50"/>
      <c r="I131" s="50"/>
      <c r="J131" s="50"/>
      <c r="K131" s="50"/>
      <c r="L131" s="50"/>
    </row>
    <row r="132" customHeight="1" spans="1:12">
      <c r="A132" s="39" t="s">
        <v>77</v>
      </c>
      <c r="B132" s="74"/>
      <c r="C132" s="39">
        <f>SUM(C4:C131)</f>
        <v>3872</v>
      </c>
      <c r="D132" s="39"/>
      <c r="E132" s="39"/>
      <c r="F132" s="39"/>
      <c r="G132" s="39">
        <f>SUM(G5:G131)</f>
        <v>170</v>
      </c>
      <c r="H132" s="39"/>
      <c r="I132" s="39"/>
      <c r="J132" s="39">
        <f>SUM(J4:J131)</f>
        <v>8</v>
      </c>
      <c r="K132" s="83"/>
      <c r="L132" s="39">
        <f>SUM(L4:L131)</f>
        <v>916.6</v>
      </c>
    </row>
    <row r="136" customHeight="1" spans="12:12">
      <c r="L136" s="84"/>
    </row>
    <row r="137" customHeight="1" spans="12:12">
      <c r="L137" s="84"/>
    </row>
    <row r="138" customHeight="1" spans="12:12">
      <c r="L138" s="84"/>
    </row>
    <row r="139" customHeight="1" spans="12:12">
      <c r="L139" s="84"/>
    </row>
    <row r="140" customHeight="1" spans="12:12">
      <c r="L140" s="84"/>
    </row>
    <row r="141" customHeight="1" spans="12:12">
      <c r="L141" s="84"/>
    </row>
    <row r="142" customHeight="1" spans="12:12">
      <c r="L142" s="84"/>
    </row>
    <row r="143" customHeight="1" spans="12:12">
      <c r="L143" s="84"/>
    </row>
    <row r="144" customHeight="1" spans="12:12">
      <c r="L144" s="84"/>
    </row>
    <row r="145" customHeight="1" spans="12:12">
      <c r="L145" s="84"/>
    </row>
    <row r="146" customHeight="1" spans="12:12">
      <c r="L146" s="84"/>
    </row>
    <row r="147" customHeight="1" spans="12:12">
      <c r="L147" s="84"/>
    </row>
    <row r="148" customHeight="1" spans="12:12">
      <c r="L148" s="84"/>
    </row>
    <row r="149" customHeight="1" spans="12:12">
      <c r="L149" s="84"/>
    </row>
    <row r="150" customHeight="1" spans="12:12">
      <c r="L150" s="84"/>
    </row>
    <row r="151" customHeight="1" spans="7:7">
      <c r="G151" s="69">
        <f>SUBTOTAL(9,G4:G150)</f>
        <v>345</v>
      </c>
    </row>
  </sheetData>
  <autoFilter xmlns:etc="http://www.wps.cn/officeDocument/2017/etCustomData" ref="D1:L150" etc:filterBottomFollowUsedRange="0">
    <extLst/>
  </autoFilter>
  <mergeCells count="47">
    <mergeCell ref="A1:C1"/>
    <mergeCell ref="D1:L1"/>
    <mergeCell ref="A2:C2"/>
    <mergeCell ref="E2:G2"/>
    <mergeCell ref="H2:L2"/>
    <mergeCell ref="A5:A17"/>
    <mergeCell ref="A18:A38"/>
    <mergeCell ref="A39:A73"/>
    <mergeCell ref="A74:A102"/>
    <mergeCell ref="A103:A131"/>
    <mergeCell ref="B6:B7"/>
    <mergeCell ref="C6:C7"/>
    <mergeCell ref="H5:H11"/>
    <mergeCell ref="H12:H17"/>
    <mergeCell ref="H18:H38"/>
    <mergeCell ref="H39:H67"/>
    <mergeCell ref="H68:H73"/>
    <mergeCell ref="H74:H102"/>
    <mergeCell ref="H103:H131"/>
    <mergeCell ref="I5:I11"/>
    <mergeCell ref="I12:I17"/>
    <mergeCell ref="I18:I38"/>
    <mergeCell ref="I39:I67"/>
    <mergeCell ref="I68:I73"/>
    <mergeCell ref="I74:I102"/>
    <mergeCell ref="I103:I131"/>
    <mergeCell ref="J5:J11"/>
    <mergeCell ref="J12:J17"/>
    <mergeCell ref="J18:J38"/>
    <mergeCell ref="J39:J67"/>
    <mergeCell ref="J68:J73"/>
    <mergeCell ref="J74:J102"/>
    <mergeCell ref="J103:J131"/>
    <mergeCell ref="K5:K11"/>
    <mergeCell ref="K12:K17"/>
    <mergeCell ref="K18:K38"/>
    <mergeCell ref="K39:K67"/>
    <mergeCell ref="K68:K73"/>
    <mergeCell ref="K74:K102"/>
    <mergeCell ref="K103:K131"/>
    <mergeCell ref="L5:L11"/>
    <mergeCell ref="L12:L17"/>
    <mergeCell ref="L18:L38"/>
    <mergeCell ref="L39:L67"/>
    <mergeCell ref="L68:L73"/>
    <mergeCell ref="L74:L102"/>
    <mergeCell ref="L103:L131"/>
  </mergeCells>
  <dataValidations count="1">
    <dataValidation allowBlank="1" showInputMessage="1" showErrorMessage="1" sqref="D$1:D$1048576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D14" sqref="D14"/>
    </sheetView>
  </sheetViews>
  <sheetFormatPr defaultColWidth="8.725" defaultRowHeight="25" customHeight="1" outlineLevelRow="4"/>
  <cols>
    <col min="1" max="1" width="6.625" style="68" customWidth="1"/>
    <col min="2" max="2" width="21.875" style="68" customWidth="1"/>
    <col min="3" max="3" width="17.875" style="68" customWidth="1"/>
    <col min="4" max="4" width="37.375" style="68" customWidth="1"/>
    <col min="5" max="5" width="6.625" style="68" customWidth="1"/>
    <col min="6" max="6" width="7.875" style="68" customWidth="1"/>
    <col min="7" max="9" width="20" style="68" customWidth="1"/>
    <col min="10" max="10" width="21.875" style="68" customWidth="1"/>
    <col min="11" max="12" width="8.725" style="104"/>
    <col min="13" max="13" width="12.8166666666667" style="104"/>
    <col min="14" max="16384" width="8.725" style="104"/>
  </cols>
  <sheetData>
    <row r="1" customHeight="1" spans="1:10">
      <c r="A1" s="29" t="s">
        <v>204</v>
      </c>
      <c r="B1" s="29"/>
      <c r="C1" s="29"/>
      <c r="D1" s="29"/>
      <c r="E1" s="29"/>
      <c r="F1" s="29"/>
      <c r="G1" s="29"/>
      <c r="H1" s="29"/>
      <c r="I1" s="29"/>
      <c r="J1" s="29"/>
    </row>
    <row r="2" ht="39" customHeight="1" spans="1:10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1" t="s">
        <v>7</v>
      </c>
      <c r="H2" s="31" t="s">
        <v>8</v>
      </c>
      <c r="I2" s="31" t="s">
        <v>9</v>
      </c>
      <c r="J2" s="29" t="s">
        <v>10</v>
      </c>
    </row>
    <row r="3" customHeight="1" spans="1:10">
      <c r="A3" s="32">
        <v>1</v>
      </c>
      <c r="B3" s="32" t="s">
        <v>11</v>
      </c>
      <c r="C3" s="32" t="s">
        <v>79</v>
      </c>
      <c r="D3" s="33" t="s">
        <v>80</v>
      </c>
      <c r="E3" s="34" t="s">
        <v>14</v>
      </c>
      <c r="F3" s="32">
        <v>4</v>
      </c>
      <c r="G3" s="32">
        <v>3.6</v>
      </c>
      <c r="H3" s="32">
        <v>3.8</v>
      </c>
      <c r="I3" s="32">
        <v>6.2</v>
      </c>
      <c r="J3" s="105"/>
    </row>
    <row r="4" customHeight="1" spans="1:10">
      <c r="A4" s="32">
        <v>2</v>
      </c>
      <c r="B4" s="32" t="s">
        <v>11</v>
      </c>
      <c r="C4" s="32" t="s">
        <v>205</v>
      </c>
      <c r="D4" s="33" t="s">
        <v>206</v>
      </c>
      <c r="E4" s="34" t="s">
        <v>14</v>
      </c>
      <c r="F4" s="32">
        <v>2</v>
      </c>
      <c r="G4" s="32">
        <v>5.35</v>
      </c>
      <c r="H4" s="32">
        <v>4.65</v>
      </c>
      <c r="I4" s="32">
        <v>7.5</v>
      </c>
      <c r="J4" s="105"/>
    </row>
    <row r="5" customHeight="1" spans="1:10">
      <c r="A5" s="32">
        <v>3</v>
      </c>
      <c r="B5" s="32" t="s">
        <v>106</v>
      </c>
      <c r="C5" s="35" t="s">
        <v>29</v>
      </c>
      <c r="D5" s="33" t="s">
        <v>30</v>
      </c>
      <c r="E5" s="34" t="s">
        <v>14</v>
      </c>
      <c r="F5" s="32">
        <v>30</v>
      </c>
      <c r="G5" s="32">
        <v>0.02</v>
      </c>
      <c r="H5" s="32">
        <v>0.02</v>
      </c>
      <c r="I5" s="32"/>
      <c r="J5" s="105"/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workbookViewId="0">
      <selection activeCell="K14" sqref="K14"/>
    </sheetView>
  </sheetViews>
  <sheetFormatPr defaultColWidth="8.90833333333333" defaultRowHeight="25" customHeight="1"/>
  <cols>
    <col min="1" max="1" width="11.4666666666667" style="93" customWidth="1"/>
    <col min="2" max="2" width="15.2916666666667" style="93" customWidth="1"/>
    <col min="3" max="3" width="10.2666666666667" style="93" customWidth="1"/>
    <col min="4" max="4" width="13.375" style="93" customWidth="1"/>
    <col min="5" max="5" width="13.75" style="93" customWidth="1"/>
    <col min="6" max="6" width="17.125" style="94" customWidth="1"/>
    <col min="7" max="7" width="7.725" style="93" customWidth="1"/>
    <col min="8" max="8" width="7.63333333333333" style="93" customWidth="1"/>
    <col min="9" max="9" width="8.26666666666667" style="93" customWidth="1"/>
    <col min="10" max="10" width="12.2666666666667" style="93" customWidth="1"/>
    <col min="11" max="12" width="15.5833333333333" style="93" customWidth="1"/>
    <col min="13" max="13" width="6.26666666666667" style="93" customWidth="1"/>
    <col min="14" max="14" width="8.20833333333333" style="93" customWidth="1"/>
    <col min="15" max="16" width="8.90833333333333" style="93" customWidth="1"/>
    <col min="17" max="17" width="18.375" style="93" customWidth="1"/>
    <col min="18" max="16384" width="8.90833333333333" style="93"/>
  </cols>
  <sheetData>
    <row r="1" customHeight="1" spans="1:16">
      <c r="A1" s="39" t="s">
        <v>207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customHeight="1" spans="1:16">
      <c r="A2" s="39" t="s">
        <v>41</v>
      </c>
      <c r="B2" s="39"/>
      <c r="C2" s="39"/>
      <c r="D2" s="39" t="s">
        <v>42</v>
      </c>
      <c r="E2" s="39" t="s">
        <v>42</v>
      </c>
      <c r="F2" s="39"/>
      <c r="G2" s="39"/>
      <c r="H2" s="39"/>
      <c r="I2" s="39"/>
      <c r="J2" s="39"/>
      <c r="K2" s="57" t="s">
        <v>43</v>
      </c>
      <c r="L2" s="58"/>
      <c r="M2" s="58"/>
      <c r="N2" s="58"/>
      <c r="O2" s="58"/>
      <c r="P2" s="96"/>
    </row>
    <row r="3" ht="57" customHeight="1" spans="1:16">
      <c r="A3" s="71" t="s">
        <v>44</v>
      </c>
      <c r="B3" s="71" t="s">
        <v>45</v>
      </c>
      <c r="C3" s="72" t="s">
        <v>129</v>
      </c>
      <c r="D3" s="71" t="s">
        <v>46</v>
      </c>
      <c r="E3" s="71" t="s">
        <v>3</v>
      </c>
      <c r="F3" s="71" t="s">
        <v>47</v>
      </c>
      <c r="G3" s="71" t="s">
        <v>6</v>
      </c>
      <c r="H3" s="73" t="s">
        <v>48</v>
      </c>
      <c r="I3" s="78" t="s">
        <v>49</v>
      </c>
      <c r="J3" s="79" t="s">
        <v>208</v>
      </c>
      <c r="K3" s="72" t="s">
        <v>46</v>
      </c>
      <c r="L3" s="72" t="s">
        <v>3</v>
      </c>
      <c r="M3" s="71" t="s">
        <v>6</v>
      </c>
      <c r="N3" s="78" t="s">
        <v>48</v>
      </c>
      <c r="O3" s="78" t="s">
        <v>49</v>
      </c>
      <c r="P3" s="97" t="s">
        <v>209</v>
      </c>
    </row>
    <row r="4" s="93" customFormat="1" customHeight="1" spans="1:17">
      <c r="A4" s="89" t="s">
        <v>210</v>
      </c>
      <c r="B4" s="52" t="s">
        <v>211</v>
      </c>
      <c r="C4" s="45">
        <v>7</v>
      </c>
      <c r="D4" s="45" t="s">
        <v>212</v>
      </c>
      <c r="E4" s="52" t="s">
        <v>29</v>
      </c>
      <c r="F4" s="74" t="s">
        <v>63</v>
      </c>
      <c r="G4" s="75">
        <v>1</v>
      </c>
      <c r="H4" s="76">
        <v>2.8</v>
      </c>
      <c r="I4" s="80">
        <f t="shared" ref="I4:I11" si="0">H4*G4</f>
        <v>2.8</v>
      </c>
      <c r="J4" s="81">
        <f>I4*1000/C4</f>
        <v>400</v>
      </c>
      <c r="K4" s="43" t="s">
        <v>213</v>
      </c>
      <c r="L4" s="43" t="s">
        <v>205</v>
      </c>
      <c r="M4" s="43">
        <v>1</v>
      </c>
      <c r="N4" s="43">
        <v>18</v>
      </c>
      <c r="O4" s="43">
        <f>N4*M4</f>
        <v>18</v>
      </c>
      <c r="P4" s="98">
        <f>SUM(I4:I5)/O4</f>
        <v>0.933333333333333</v>
      </c>
      <c r="Q4" s="103" t="s">
        <v>214</v>
      </c>
    </row>
    <row r="5" s="93" customFormat="1" customHeight="1" spans="1:17">
      <c r="A5" s="89" t="s">
        <v>215</v>
      </c>
      <c r="B5" s="52" t="s">
        <v>216</v>
      </c>
      <c r="C5" s="45">
        <v>13</v>
      </c>
      <c r="D5" s="45" t="s">
        <v>217</v>
      </c>
      <c r="E5" s="52" t="s">
        <v>29</v>
      </c>
      <c r="F5" s="74" t="s">
        <v>63</v>
      </c>
      <c r="G5" s="75">
        <v>5</v>
      </c>
      <c r="H5" s="76">
        <v>2.8</v>
      </c>
      <c r="I5" s="80">
        <f t="shared" si="0"/>
        <v>14</v>
      </c>
      <c r="J5" s="81">
        <f>I5*1000/C5/5</f>
        <v>215.384615384615</v>
      </c>
      <c r="K5" s="50"/>
      <c r="L5" s="50"/>
      <c r="M5" s="50"/>
      <c r="N5" s="50"/>
      <c r="O5" s="50"/>
      <c r="P5" s="99"/>
      <c r="Q5" s="103" t="s">
        <v>218</v>
      </c>
    </row>
    <row r="6" s="93" customFormat="1" ht="33" customHeight="1" spans="1:16">
      <c r="A6" s="89" t="s">
        <v>219</v>
      </c>
      <c r="B6" s="52" t="s">
        <v>220</v>
      </c>
      <c r="C6" s="45">
        <v>8</v>
      </c>
      <c r="D6" s="45" t="s">
        <v>217</v>
      </c>
      <c r="E6" s="52" t="s">
        <v>29</v>
      </c>
      <c r="F6" s="74" t="s">
        <v>63</v>
      </c>
      <c r="G6" s="95">
        <v>4</v>
      </c>
      <c r="H6" s="76">
        <v>2.8</v>
      </c>
      <c r="I6" s="80">
        <f t="shared" si="0"/>
        <v>11.2</v>
      </c>
      <c r="J6" s="81">
        <f>I6*1000/C6/4</f>
        <v>350</v>
      </c>
      <c r="K6" s="43" t="s">
        <v>221</v>
      </c>
      <c r="L6" s="43" t="s">
        <v>79</v>
      </c>
      <c r="M6" s="43">
        <v>1</v>
      </c>
      <c r="N6" s="43">
        <v>14.1</v>
      </c>
      <c r="O6" s="43">
        <f>N6*M6</f>
        <v>14.1</v>
      </c>
      <c r="P6" s="98">
        <f>SUM(I6)/O6</f>
        <v>0.794326241134752</v>
      </c>
    </row>
    <row r="7" s="93" customFormat="1" customHeight="1" spans="1:17">
      <c r="A7" s="89" t="s">
        <v>222</v>
      </c>
      <c r="B7" s="52" t="s">
        <v>211</v>
      </c>
      <c r="C7" s="45">
        <v>4</v>
      </c>
      <c r="D7" s="45" t="s">
        <v>212</v>
      </c>
      <c r="E7" s="52" t="s">
        <v>29</v>
      </c>
      <c r="F7" s="74" t="s">
        <v>63</v>
      </c>
      <c r="G7" s="75">
        <v>1</v>
      </c>
      <c r="H7" s="76">
        <v>2.8</v>
      </c>
      <c r="I7" s="80">
        <f t="shared" si="0"/>
        <v>2.8</v>
      </c>
      <c r="J7" s="81">
        <f>I7*1000/C7</f>
        <v>700</v>
      </c>
      <c r="K7" s="43" t="s">
        <v>223</v>
      </c>
      <c r="L7" s="43" t="s">
        <v>205</v>
      </c>
      <c r="M7" s="43">
        <v>1</v>
      </c>
      <c r="N7" s="43">
        <v>18</v>
      </c>
      <c r="O7" s="43">
        <f>N7*M7</f>
        <v>18</v>
      </c>
      <c r="P7" s="98">
        <f>SUM(I7:I8)/O7</f>
        <v>0.933333333333333</v>
      </c>
      <c r="Q7" s="103" t="s">
        <v>214</v>
      </c>
    </row>
    <row r="8" s="93" customFormat="1" customHeight="1" spans="1:17">
      <c r="A8" s="89" t="s">
        <v>215</v>
      </c>
      <c r="B8" s="52" t="s">
        <v>224</v>
      </c>
      <c r="C8" s="45">
        <v>7</v>
      </c>
      <c r="D8" s="45" t="s">
        <v>217</v>
      </c>
      <c r="E8" s="52" t="s">
        <v>29</v>
      </c>
      <c r="F8" s="74" t="s">
        <v>63</v>
      </c>
      <c r="G8" s="75">
        <v>5</v>
      </c>
      <c r="H8" s="76">
        <v>2.8</v>
      </c>
      <c r="I8" s="80">
        <f t="shared" si="0"/>
        <v>14</v>
      </c>
      <c r="J8" s="81">
        <f>I8*1000/C8/5</f>
        <v>400</v>
      </c>
      <c r="K8" s="50"/>
      <c r="L8" s="50"/>
      <c r="M8" s="50"/>
      <c r="N8" s="50"/>
      <c r="O8" s="50"/>
      <c r="P8" s="99"/>
      <c r="Q8" s="103" t="s">
        <v>225</v>
      </c>
    </row>
    <row r="9" s="93" customFormat="1" ht="36" customHeight="1" spans="1:16">
      <c r="A9" s="89" t="s">
        <v>215</v>
      </c>
      <c r="B9" s="52" t="s">
        <v>224</v>
      </c>
      <c r="C9" s="45">
        <v>7</v>
      </c>
      <c r="D9" s="45" t="s">
        <v>217</v>
      </c>
      <c r="E9" s="52" t="s">
        <v>29</v>
      </c>
      <c r="F9" s="74" t="s">
        <v>63</v>
      </c>
      <c r="G9" s="75">
        <v>5</v>
      </c>
      <c r="H9" s="76">
        <v>2.8</v>
      </c>
      <c r="I9" s="80">
        <f t="shared" si="0"/>
        <v>14</v>
      </c>
      <c r="J9" s="81">
        <f>I9*1000/C9/5</f>
        <v>400</v>
      </c>
      <c r="K9" s="43" t="s">
        <v>226</v>
      </c>
      <c r="L9" s="43" t="s">
        <v>79</v>
      </c>
      <c r="M9" s="43">
        <v>1</v>
      </c>
      <c r="N9" s="43">
        <v>14.1</v>
      </c>
      <c r="O9" s="43">
        <f>N9*M9</f>
        <v>14.1</v>
      </c>
      <c r="P9" s="98">
        <f>SUM(I9)/O9</f>
        <v>0.99290780141844</v>
      </c>
    </row>
    <row r="10" s="93" customFormat="1" ht="36" customHeight="1" spans="1:16">
      <c r="A10" s="89" t="s">
        <v>219</v>
      </c>
      <c r="B10" s="52" t="s">
        <v>220</v>
      </c>
      <c r="C10" s="45">
        <v>7</v>
      </c>
      <c r="D10" s="45" t="s">
        <v>217</v>
      </c>
      <c r="E10" s="52" t="s">
        <v>29</v>
      </c>
      <c r="F10" s="74" t="s">
        <v>63</v>
      </c>
      <c r="G10" s="95">
        <v>4</v>
      </c>
      <c r="H10" s="76">
        <v>2.8</v>
      </c>
      <c r="I10" s="80">
        <f t="shared" si="0"/>
        <v>11.2</v>
      </c>
      <c r="J10" s="81">
        <f>I10*1000/C10/4</f>
        <v>400</v>
      </c>
      <c r="K10" s="43" t="s">
        <v>227</v>
      </c>
      <c r="L10" s="43" t="s">
        <v>79</v>
      </c>
      <c r="M10" s="43">
        <v>1</v>
      </c>
      <c r="N10" s="43">
        <v>14.1</v>
      </c>
      <c r="O10" s="43">
        <f>N10*M10</f>
        <v>14.1</v>
      </c>
      <c r="P10" s="98">
        <f>SUM(I10)/O10</f>
        <v>0.794326241134752</v>
      </c>
    </row>
    <row r="11" s="93" customFormat="1" ht="36" customHeight="1" spans="1:16">
      <c r="A11" s="89" t="s">
        <v>215</v>
      </c>
      <c r="B11" s="52" t="s">
        <v>224</v>
      </c>
      <c r="C11" s="45">
        <v>8</v>
      </c>
      <c r="D11" s="45" t="s">
        <v>217</v>
      </c>
      <c r="E11" s="52" t="s">
        <v>29</v>
      </c>
      <c r="F11" s="74" t="s">
        <v>63</v>
      </c>
      <c r="G11" s="75">
        <v>5</v>
      </c>
      <c r="H11" s="76">
        <v>2.8</v>
      </c>
      <c r="I11" s="80">
        <f t="shared" si="0"/>
        <v>14</v>
      </c>
      <c r="J11" s="81">
        <f>I11*1000/C11/5</f>
        <v>350</v>
      </c>
      <c r="K11" s="43" t="s">
        <v>228</v>
      </c>
      <c r="L11" s="43" t="s">
        <v>79</v>
      </c>
      <c r="M11" s="43">
        <v>1</v>
      </c>
      <c r="N11" s="43">
        <v>14.1</v>
      </c>
      <c r="O11" s="43">
        <f>N11*M11</f>
        <v>14.1</v>
      </c>
      <c r="P11" s="98">
        <f>SUM(I11)/O11</f>
        <v>0.99290780141844</v>
      </c>
    </row>
    <row r="12" customHeight="1" spans="1:16">
      <c r="A12" s="39" t="s">
        <v>77</v>
      </c>
      <c r="B12" s="74"/>
      <c r="C12" s="39">
        <f>SUM(C4:C11)</f>
        <v>61</v>
      </c>
      <c r="D12" s="39"/>
      <c r="E12" s="39"/>
      <c r="F12" s="39"/>
      <c r="G12" s="39">
        <f>SUM(G4:G11)</f>
        <v>30</v>
      </c>
      <c r="H12" s="77"/>
      <c r="I12" s="39">
        <f>SUM(I4:I11)</f>
        <v>84</v>
      </c>
      <c r="J12" s="82"/>
      <c r="K12" s="39"/>
      <c r="L12" s="39"/>
      <c r="M12" s="39">
        <f>SUM(M4:M11)</f>
        <v>6</v>
      </c>
      <c r="N12" s="83"/>
      <c r="O12" s="39">
        <f>SUM(O4:O11)</f>
        <v>92.4</v>
      </c>
      <c r="P12" s="100"/>
    </row>
    <row r="16" customHeight="1" spans="15:18">
      <c r="O16" s="101"/>
      <c r="P16" s="101"/>
      <c r="Q16" s="101"/>
      <c r="R16" s="101"/>
    </row>
    <row r="17" customHeight="1" spans="15:18">
      <c r="O17" s="101"/>
      <c r="P17" s="102"/>
      <c r="Q17" s="85"/>
      <c r="R17" s="101"/>
    </row>
    <row r="18" customHeight="1" spans="15:18">
      <c r="O18" s="101"/>
      <c r="P18" s="102"/>
      <c r="Q18" s="85"/>
      <c r="R18" s="101"/>
    </row>
    <row r="19" customHeight="1" spans="15:18">
      <c r="O19" s="101"/>
      <c r="P19" s="102"/>
      <c r="Q19" s="85"/>
      <c r="R19" s="101"/>
    </row>
    <row r="20" customHeight="1" spans="15:18">
      <c r="O20" s="101"/>
      <c r="P20" s="102"/>
      <c r="Q20" s="85"/>
      <c r="R20" s="101"/>
    </row>
    <row r="21" customHeight="1" spans="15:18">
      <c r="O21" s="101"/>
      <c r="P21" s="102"/>
      <c r="Q21" s="85"/>
      <c r="R21" s="101"/>
    </row>
    <row r="22" customHeight="1" spans="15:18">
      <c r="O22" s="101"/>
      <c r="P22" s="102"/>
      <c r="Q22" s="85"/>
      <c r="R22" s="101"/>
    </row>
    <row r="23" customHeight="1" spans="15:18">
      <c r="O23" s="101"/>
      <c r="P23" s="102"/>
      <c r="Q23" s="85"/>
      <c r="R23" s="101"/>
    </row>
    <row r="24" customHeight="1" spans="15:18">
      <c r="O24" s="101"/>
      <c r="P24" s="102"/>
      <c r="Q24" s="85"/>
      <c r="R24" s="101"/>
    </row>
    <row r="25" customHeight="1" spans="15:18">
      <c r="O25" s="101"/>
      <c r="P25" s="102"/>
      <c r="Q25" s="85"/>
      <c r="R25" s="101"/>
    </row>
    <row r="26" customHeight="1" spans="15:18">
      <c r="O26" s="101"/>
      <c r="P26" s="102"/>
      <c r="Q26" s="85"/>
      <c r="R26" s="101"/>
    </row>
    <row r="27" customHeight="1" spans="15:18">
      <c r="O27" s="101"/>
      <c r="P27" s="102"/>
      <c r="Q27" s="85"/>
      <c r="R27" s="101"/>
    </row>
    <row r="28" customHeight="1" spans="15:18">
      <c r="O28" s="101"/>
      <c r="P28" s="102"/>
      <c r="Q28" s="85"/>
      <c r="R28" s="101"/>
    </row>
    <row r="29" customHeight="1" spans="15:18">
      <c r="O29" s="101"/>
      <c r="P29" s="101"/>
      <c r="Q29" s="101"/>
      <c r="R29" s="101"/>
    </row>
    <row r="30" customHeight="1" spans="15:18">
      <c r="O30" s="101"/>
      <c r="P30" s="101"/>
      <c r="Q30" s="101"/>
      <c r="R30" s="101"/>
    </row>
  </sheetData>
  <mergeCells count="16">
    <mergeCell ref="A1:P1"/>
    <mergeCell ref="A2:C2"/>
    <mergeCell ref="E2:J2"/>
    <mergeCell ref="K2:P2"/>
    <mergeCell ref="K4:K5"/>
    <mergeCell ref="K7:K8"/>
    <mergeCell ref="L4:L5"/>
    <mergeCell ref="L7:L8"/>
    <mergeCell ref="M4:M5"/>
    <mergeCell ref="M7:M8"/>
    <mergeCell ref="N4:N5"/>
    <mergeCell ref="N7:N8"/>
    <mergeCell ref="O4:O5"/>
    <mergeCell ref="O7:O8"/>
    <mergeCell ref="P4:P5"/>
    <mergeCell ref="P7:P8"/>
  </mergeCells>
  <dataValidations count="2">
    <dataValidation allowBlank="1" showInputMessage="1" showErrorMessage="1" sqref="D4:E4 E7 D1:D3 D5:D1048576"/>
    <dataValidation type="list" allowBlank="1" showInputMessage="1" showErrorMessage="1" sqref="E5:E6 E8:E11">
      <formula1>[1]Sheet1!#REF!</formula1>
    </dataValidation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G13" sqref="G13"/>
    </sheetView>
  </sheetViews>
  <sheetFormatPr defaultColWidth="8.725" defaultRowHeight="25" customHeight="1" outlineLevelRow="5"/>
  <cols>
    <col min="1" max="1" width="6.625" style="68" customWidth="1"/>
    <col min="2" max="2" width="21.875" style="68" customWidth="1"/>
    <col min="3" max="3" width="17.375" style="68" customWidth="1"/>
    <col min="4" max="4" width="29.625" style="68" customWidth="1"/>
    <col min="5" max="5" width="6.625" style="68" customWidth="1"/>
    <col min="6" max="6" width="12.625" style="68" customWidth="1"/>
    <col min="7" max="8" width="20.675" style="68" customWidth="1"/>
    <col min="9" max="9" width="17.5" style="68" customWidth="1"/>
    <col min="10" max="10" width="18.75" style="68" customWidth="1"/>
    <col min="11" max="12" width="8.725" style="26"/>
    <col min="13" max="13" width="12.8166666666667" style="26"/>
    <col min="14" max="16384" width="8.725" style="26"/>
  </cols>
  <sheetData>
    <row r="1" customHeight="1" spans="1:10">
      <c r="A1" s="29" t="s">
        <v>229</v>
      </c>
      <c r="B1" s="29"/>
      <c r="C1" s="29"/>
      <c r="D1" s="29"/>
      <c r="E1" s="29"/>
      <c r="F1" s="29"/>
      <c r="G1" s="29"/>
      <c r="H1" s="29"/>
      <c r="I1" s="29"/>
      <c r="J1" s="29"/>
    </row>
    <row r="2" ht="40" customHeight="1" spans="1:10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1" t="s">
        <v>7</v>
      </c>
      <c r="H2" s="31" t="s">
        <v>8</v>
      </c>
      <c r="I2" s="31" t="s">
        <v>9</v>
      </c>
      <c r="J2" s="29" t="s">
        <v>10</v>
      </c>
    </row>
    <row r="3" customHeight="1" spans="1:10">
      <c r="A3" s="32">
        <v>1</v>
      </c>
      <c r="B3" s="32" t="s">
        <v>11</v>
      </c>
      <c r="C3" s="32" t="s">
        <v>79</v>
      </c>
      <c r="D3" s="33" t="s">
        <v>80</v>
      </c>
      <c r="E3" s="34" t="s">
        <v>14</v>
      </c>
      <c r="F3" s="32">
        <v>2</v>
      </c>
      <c r="G3" s="32">
        <v>3.6</v>
      </c>
      <c r="H3" s="32">
        <v>3.8</v>
      </c>
      <c r="I3" s="32">
        <v>6.2</v>
      </c>
      <c r="J3" s="32" t="s">
        <v>230</v>
      </c>
    </row>
    <row r="4" customHeight="1" spans="1:10">
      <c r="A4" s="32">
        <v>2</v>
      </c>
      <c r="B4" s="32" t="s">
        <v>11</v>
      </c>
      <c r="C4" s="32" t="s">
        <v>205</v>
      </c>
      <c r="D4" s="33" t="s">
        <v>206</v>
      </c>
      <c r="E4" s="34" t="s">
        <v>14</v>
      </c>
      <c r="F4" s="32">
        <v>2</v>
      </c>
      <c r="G4" s="32">
        <v>5.35</v>
      </c>
      <c r="H4" s="32">
        <v>4.65</v>
      </c>
      <c r="I4" s="32">
        <v>7.5</v>
      </c>
      <c r="J4" s="32" t="s">
        <v>231</v>
      </c>
    </row>
    <row r="5" customHeight="1" spans="1:10">
      <c r="A5" s="32">
        <v>3</v>
      </c>
      <c r="B5" s="32" t="s">
        <v>106</v>
      </c>
      <c r="C5" s="35" t="s">
        <v>31</v>
      </c>
      <c r="D5" s="33" t="s">
        <v>111</v>
      </c>
      <c r="E5" s="34" t="s">
        <v>14</v>
      </c>
      <c r="F5" s="32">
        <v>18</v>
      </c>
      <c r="G5" s="32">
        <v>0.025</v>
      </c>
      <c r="H5" s="32">
        <v>0.025</v>
      </c>
      <c r="I5" s="32"/>
      <c r="J5" s="32"/>
    </row>
    <row r="6" customHeight="1" spans="3:4">
      <c r="C6" s="92"/>
      <c r="D6" s="92"/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L15" sqref="L15"/>
    </sheetView>
  </sheetViews>
  <sheetFormatPr defaultColWidth="8.90833333333333" defaultRowHeight="25" customHeight="1"/>
  <cols>
    <col min="1" max="1" width="11.4666666666667" style="87" customWidth="1"/>
    <col min="2" max="2" width="15.2916666666667" style="87" customWidth="1"/>
    <col min="3" max="3" width="10.2666666666667" style="87" customWidth="1"/>
    <col min="4" max="4" width="13.375" style="87" customWidth="1"/>
    <col min="5" max="5" width="25" style="87" customWidth="1"/>
    <col min="6" max="6" width="31.3166666666667" style="90" customWidth="1"/>
    <col min="7" max="7" width="7.725" style="87" customWidth="1"/>
    <col min="8" max="8" width="7.63333333333333" style="87" customWidth="1"/>
    <col min="9" max="9" width="8.26666666666667" style="87" customWidth="1"/>
    <col min="10" max="10" width="12.2666666666667" style="87" customWidth="1"/>
    <col min="11" max="12" width="15.5833333333333" style="87" customWidth="1"/>
    <col min="13" max="13" width="6.26666666666667" style="87" customWidth="1"/>
    <col min="14" max="14" width="8.20833333333333" style="87" customWidth="1"/>
    <col min="15" max="15" width="8.90833333333333" style="87" customWidth="1"/>
    <col min="16" max="16384" width="8.90833333333333" style="87"/>
  </cols>
  <sheetData>
    <row r="1" customHeight="1" spans="1:15">
      <c r="A1" s="39" t="s">
        <v>40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customHeight="1" spans="1:15">
      <c r="A2" s="39" t="s">
        <v>41</v>
      </c>
      <c r="B2" s="39"/>
      <c r="C2" s="39"/>
      <c r="D2" s="39" t="s">
        <v>42</v>
      </c>
      <c r="E2" s="39" t="s">
        <v>42</v>
      </c>
      <c r="F2" s="39"/>
      <c r="G2" s="39"/>
      <c r="H2" s="39"/>
      <c r="I2" s="39"/>
      <c r="J2" s="39"/>
      <c r="K2" s="57" t="s">
        <v>43</v>
      </c>
      <c r="L2" s="58"/>
      <c r="M2" s="58"/>
      <c r="N2" s="58"/>
      <c r="O2" s="58"/>
    </row>
    <row r="3" ht="53" customHeight="1" spans="1:15">
      <c r="A3" s="40" t="s">
        <v>44</v>
      </c>
      <c r="B3" s="40" t="s">
        <v>45</v>
      </c>
      <c r="C3" s="41" t="s">
        <v>129</v>
      </c>
      <c r="D3" s="40" t="s">
        <v>46</v>
      </c>
      <c r="E3" s="40" t="s">
        <v>3</v>
      </c>
      <c r="F3" s="40" t="s">
        <v>47</v>
      </c>
      <c r="G3" s="40" t="s">
        <v>6</v>
      </c>
      <c r="H3" s="42" t="s">
        <v>48</v>
      </c>
      <c r="I3" s="59" t="s">
        <v>49</v>
      </c>
      <c r="J3" s="60" t="s">
        <v>208</v>
      </c>
      <c r="K3" s="41" t="s">
        <v>46</v>
      </c>
      <c r="L3" s="41" t="s">
        <v>3</v>
      </c>
      <c r="M3" s="40" t="s">
        <v>6</v>
      </c>
      <c r="N3" s="59" t="s">
        <v>48</v>
      </c>
      <c r="O3" s="59" t="s">
        <v>49</v>
      </c>
    </row>
    <row r="4" s="87" customFormat="1" customHeight="1" spans="1:15">
      <c r="A4" s="89" t="s">
        <v>232</v>
      </c>
      <c r="B4" s="44" t="s">
        <v>233</v>
      </c>
      <c r="C4" s="45">
        <v>7</v>
      </c>
      <c r="D4" s="46" t="s">
        <v>136</v>
      </c>
      <c r="E4" s="44" t="s">
        <v>31</v>
      </c>
      <c r="F4" s="47" t="s">
        <v>234</v>
      </c>
      <c r="G4" s="48">
        <v>4</v>
      </c>
      <c r="H4" s="49">
        <v>3.6</v>
      </c>
      <c r="I4" s="61">
        <f>H4*G4</f>
        <v>14.4</v>
      </c>
      <c r="J4" s="62">
        <f>I4*1000/C4/5</f>
        <v>411.428571428571</v>
      </c>
      <c r="K4" s="43" t="s">
        <v>235</v>
      </c>
      <c r="L4" s="43" t="s">
        <v>79</v>
      </c>
      <c r="M4" s="43">
        <v>1</v>
      </c>
      <c r="N4" s="43">
        <v>14</v>
      </c>
      <c r="O4" s="43">
        <f t="shared" ref="O4:O7" si="0">N4*M4</f>
        <v>14</v>
      </c>
    </row>
    <row r="5" s="87" customFormat="1" customHeight="1" spans="1:15">
      <c r="A5" s="89" t="s">
        <v>232</v>
      </c>
      <c r="B5" s="44" t="s">
        <v>220</v>
      </c>
      <c r="C5" s="45">
        <v>7</v>
      </c>
      <c r="D5" s="46" t="s">
        <v>136</v>
      </c>
      <c r="E5" s="44" t="s">
        <v>31</v>
      </c>
      <c r="F5" s="47" t="s">
        <v>106</v>
      </c>
      <c r="G5" s="48">
        <v>4</v>
      </c>
      <c r="H5" s="49">
        <v>3.6</v>
      </c>
      <c r="I5" s="61">
        <f>H5*G5</f>
        <v>14.4</v>
      </c>
      <c r="J5" s="62">
        <f>I5*1000/C5/5</f>
        <v>411.428571428571</v>
      </c>
      <c r="K5" s="43" t="s">
        <v>236</v>
      </c>
      <c r="L5" s="43" t="s">
        <v>79</v>
      </c>
      <c r="M5" s="43">
        <v>1</v>
      </c>
      <c r="N5" s="43">
        <v>14</v>
      </c>
      <c r="O5" s="43">
        <f t="shared" si="0"/>
        <v>14</v>
      </c>
    </row>
    <row r="6" s="87" customFormat="1" customHeight="1" spans="1:15">
      <c r="A6" s="89" t="s">
        <v>237</v>
      </c>
      <c r="B6" s="44" t="s">
        <v>224</v>
      </c>
      <c r="C6" s="45">
        <v>7</v>
      </c>
      <c r="D6" s="46" t="s">
        <v>136</v>
      </c>
      <c r="E6" s="44" t="s">
        <v>31</v>
      </c>
      <c r="F6" s="47" t="s">
        <v>106</v>
      </c>
      <c r="G6" s="48">
        <v>5</v>
      </c>
      <c r="H6" s="49">
        <v>3.6</v>
      </c>
      <c r="I6" s="61">
        <f>H6*G6</f>
        <v>18</v>
      </c>
      <c r="J6" s="62">
        <f>I6*1000/C6/5</f>
        <v>514.285714285714</v>
      </c>
      <c r="K6" s="43" t="s">
        <v>238</v>
      </c>
      <c r="L6" s="43" t="s">
        <v>205</v>
      </c>
      <c r="M6" s="43">
        <v>1</v>
      </c>
      <c r="N6" s="43">
        <v>18</v>
      </c>
      <c r="O6" s="43">
        <f t="shared" si="0"/>
        <v>18</v>
      </c>
    </row>
    <row r="7" s="87" customFormat="1" customHeight="1" spans="1:15">
      <c r="A7" s="89" t="s">
        <v>237</v>
      </c>
      <c r="B7" s="44" t="s">
        <v>224</v>
      </c>
      <c r="C7" s="45">
        <v>7</v>
      </c>
      <c r="D7" s="46" t="s">
        <v>136</v>
      </c>
      <c r="E7" s="44" t="s">
        <v>31</v>
      </c>
      <c r="F7" s="47" t="s">
        <v>106</v>
      </c>
      <c r="G7" s="48">
        <v>5</v>
      </c>
      <c r="H7" s="49">
        <v>3.6</v>
      </c>
      <c r="I7" s="61">
        <f>H7*G7</f>
        <v>18</v>
      </c>
      <c r="J7" s="62">
        <f>I7*1000/C7/5</f>
        <v>514.285714285714</v>
      </c>
      <c r="K7" s="43" t="s">
        <v>239</v>
      </c>
      <c r="L7" s="43" t="s">
        <v>205</v>
      </c>
      <c r="M7" s="43">
        <v>1</v>
      </c>
      <c r="N7" s="43">
        <v>18</v>
      </c>
      <c r="O7" s="43">
        <f t="shared" si="0"/>
        <v>18</v>
      </c>
    </row>
    <row r="8" customHeight="1" spans="1:15">
      <c r="A8" s="54" t="s">
        <v>77</v>
      </c>
      <c r="B8" s="55"/>
      <c r="C8" s="54">
        <f>SUM(C4:C7)</f>
        <v>28</v>
      </c>
      <c r="D8" s="54"/>
      <c r="E8" s="54"/>
      <c r="F8" s="54"/>
      <c r="G8" s="54">
        <f>SUM(G4:G7)</f>
        <v>18</v>
      </c>
      <c r="H8" s="56"/>
      <c r="I8" s="54">
        <f>SUM(I4:I7)</f>
        <v>64.8</v>
      </c>
      <c r="J8" s="64"/>
      <c r="K8" s="54"/>
      <c r="L8" s="54"/>
      <c r="M8" s="54">
        <f>SUM(M4:M7)</f>
        <v>4</v>
      </c>
      <c r="N8" s="65"/>
      <c r="O8" s="54">
        <f>SUM(O4:O7)</f>
        <v>64</v>
      </c>
    </row>
    <row r="12" customHeight="1" spans="15:17">
      <c r="O12" s="91"/>
      <c r="P12" s="91"/>
      <c r="Q12" s="91"/>
    </row>
    <row r="13" customHeight="1" spans="15:17">
      <c r="O13" s="91"/>
      <c r="P13" s="67"/>
      <c r="Q13" s="91"/>
    </row>
    <row r="14" customHeight="1" spans="15:17">
      <c r="O14" s="91"/>
      <c r="P14" s="67"/>
      <c r="Q14" s="91"/>
    </row>
    <row r="15" customHeight="1" spans="15:17">
      <c r="O15" s="91"/>
      <c r="P15" s="67"/>
      <c r="Q15" s="91"/>
    </row>
    <row r="16" customHeight="1" spans="15:17">
      <c r="O16" s="91"/>
      <c r="P16" s="67"/>
      <c r="Q16" s="91"/>
    </row>
    <row r="17" customHeight="1" spans="15:17">
      <c r="O17" s="91"/>
      <c r="P17" s="67"/>
      <c r="Q17" s="91"/>
    </row>
    <row r="18" customHeight="1" spans="15:17">
      <c r="O18" s="91"/>
      <c r="P18" s="67"/>
      <c r="Q18" s="91"/>
    </row>
    <row r="19" customHeight="1" spans="15:17">
      <c r="O19" s="91"/>
      <c r="P19" s="67"/>
      <c r="Q19" s="91"/>
    </row>
    <row r="20" customHeight="1" spans="15:17">
      <c r="O20" s="91"/>
      <c r="P20" s="67"/>
      <c r="Q20" s="91"/>
    </row>
    <row r="21" customHeight="1" spans="15:17">
      <c r="O21" s="91"/>
      <c r="P21" s="67"/>
      <c r="Q21" s="91"/>
    </row>
    <row r="22" customHeight="1" spans="15:17">
      <c r="O22" s="91"/>
      <c r="P22" s="67"/>
      <c r="Q22" s="91"/>
    </row>
    <row r="23" customHeight="1" spans="15:17">
      <c r="O23" s="91"/>
      <c r="P23" s="67"/>
      <c r="Q23" s="91"/>
    </row>
    <row r="24" customHeight="1" spans="15:17">
      <c r="O24" s="91"/>
      <c r="P24" s="67"/>
      <c r="Q24" s="91"/>
    </row>
    <row r="25" customHeight="1" spans="15:17">
      <c r="O25" s="91"/>
      <c r="P25" s="91"/>
      <c r="Q25" s="91"/>
    </row>
    <row r="26" customHeight="1" spans="15:17">
      <c r="O26" s="91"/>
      <c r="P26" s="91"/>
      <c r="Q26" s="91"/>
    </row>
  </sheetData>
  <mergeCells count="4">
    <mergeCell ref="A1:O1"/>
    <mergeCell ref="A2:C2"/>
    <mergeCell ref="E2:J2"/>
    <mergeCell ref="K2:O2"/>
  </mergeCells>
  <dataValidations count="2">
    <dataValidation allowBlank="1" showInputMessage="1" showErrorMessage="1" sqref="D$1:D$1048576"/>
    <dataValidation type="list" allowBlank="1" showInputMessage="1" showErrorMessage="1" sqref="E4:E7">
      <formula1>[1]Sheet1!#REF!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D25" sqref="D25"/>
    </sheetView>
  </sheetViews>
  <sheetFormatPr defaultColWidth="8.725" defaultRowHeight="13.5" outlineLevelRow="2" outlineLevelCol="7"/>
  <cols>
    <col min="1" max="1" width="6.625" style="86" customWidth="1"/>
    <col min="2" max="2" width="21.875" style="86" customWidth="1"/>
    <col min="3" max="3" width="17.375" style="86" customWidth="1"/>
    <col min="4" max="4" width="37.375" style="86" customWidth="1"/>
    <col min="5" max="5" width="6.625" style="86" customWidth="1"/>
    <col min="6" max="6" width="7.875" style="86" customWidth="1"/>
    <col min="7" max="7" width="18.375" style="86" customWidth="1"/>
    <col min="8" max="8" width="18.75" style="87" customWidth="1"/>
    <col min="9" max="16384" width="8.725" style="87"/>
  </cols>
  <sheetData>
    <row r="1" ht="36" customHeight="1" spans="1:8">
      <c r="A1" s="29" t="s">
        <v>240</v>
      </c>
      <c r="B1" s="29"/>
      <c r="C1" s="29"/>
      <c r="D1" s="29"/>
      <c r="E1" s="29"/>
      <c r="F1" s="29"/>
      <c r="G1" s="29"/>
      <c r="H1" s="29"/>
    </row>
    <row r="2" ht="44" customHeight="1" spans="1:8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1" t="s">
        <v>241</v>
      </c>
      <c r="H2" s="29" t="s">
        <v>10</v>
      </c>
    </row>
    <row r="3" ht="81" spans="1:8">
      <c r="A3" s="32">
        <v>1</v>
      </c>
      <c r="B3" s="32" t="s">
        <v>242</v>
      </c>
      <c r="C3" s="35" t="s">
        <v>243</v>
      </c>
      <c r="D3" s="88" t="s">
        <v>244</v>
      </c>
      <c r="E3" s="34" t="s">
        <v>14</v>
      </c>
      <c r="F3" s="32">
        <v>1</v>
      </c>
      <c r="G3" s="32">
        <v>3.1</v>
      </c>
      <c r="H3" s="32" t="s">
        <v>245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1#住院部清单</vt:lpstr>
      <vt:lpstr>1#住院部配置</vt:lpstr>
      <vt:lpstr>2#行政楼清单</vt:lpstr>
      <vt:lpstr>2#行政楼配置</vt:lpstr>
      <vt:lpstr>3#门诊楼清单</vt:lpstr>
      <vt:lpstr>3#门诊楼配置</vt:lpstr>
      <vt:lpstr>4#医技楼清单</vt:lpstr>
      <vt:lpstr>4#医技楼配置</vt:lpstr>
      <vt:lpstr>5#垃圾用房</vt:lpstr>
      <vt:lpstr>5#垃圾用房配置</vt:lpstr>
      <vt:lpstr>6#污水处理用房</vt:lpstr>
      <vt:lpstr>6#污水处理用房配置</vt:lpstr>
      <vt:lpstr>地下I段</vt:lpstr>
      <vt:lpstr>地下I段配置</vt:lpstr>
      <vt:lpstr>地下III段</vt:lpstr>
      <vt:lpstr>地下III段配置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liuzhiqiang</dc:creator>
  <cp:lastModifiedBy>Administrator</cp:lastModifiedBy>
  <dcterms:created xsi:type="dcterms:W3CDTF">2023-09-17T12:16:00Z</dcterms:created>
  <dcterms:modified xsi:type="dcterms:W3CDTF">2025-05-15T02:44:16Z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72549FFD9B7D46BF8F08F2A3EFABECF5_13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